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10"/>
  </bookViews>
  <sheets>
    <sheet name="OPĆI DIO" sheetId="1" r:id="rId1"/>
    <sheet name="POSEBNI DIO PRIHODI I PRIMICI" sheetId="2" r:id="rId2"/>
    <sheet name="POSEBNI DIO RASHODI I IZDACI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3" l="1"/>
  <c r="G36" i="3"/>
  <c r="G14" i="3"/>
  <c r="F102" i="3"/>
  <c r="G95" i="3"/>
  <c r="G94" i="3" s="1"/>
  <c r="G93" i="3" s="1"/>
  <c r="G92" i="3" s="1"/>
  <c r="G79" i="3"/>
  <c r="G72" i="3"/>
  <c r="H44" i="3"/>
  <c r="H45" i="3"/>
  <c r="G46" i="3"/>
  <c r="E18" i="1"/>
  <c r="C24" i="1"/>
  <c r="D24" i="1"/>
  <c r="G38" i="3"/>
  <c r="G37" i="3"/>
  <c r="E22" i="1" l="1"/>
  <c r="F18" i="1"/>
  <c r="G36" i="2"/>
  <c r="H36" i="2" s="1"/>
  <c r="G35" i="2"/>
  <c r="H35" i="2" s="1"/>
  <c r="G32" i="2"/>
  <c r="H32" i="2" s="1"/>
  <c r="G31" i="2"/>
  <c r="H31" i="2" s="1"/>
  <c r="G25" i="2"/>
  <c r="H25" i="2" s="1"/>
  <c r="G23" i="2"/>
  <c r="H23" i="2" s="1"/>
  <c r="G20" i="2"/>
  <c r="G18" i="2" s="1"/>
  <c r="H18" i="2" s="1"/>
  <c r="G15" i="2"/>
  <c r="G14" i="2" s="1"/>
  <c r="G11" i="2"/>
  <c r="H11" i="2" s="1"/>
  <c r="H98" i="3"/>
  <c r="H96" i="3"/>
  <c r="H88" i="3"/>
  <c r="H85" i="3"/>
  <c r="H84" i="3"/>
  <c r="H80" i="3"/>
  <c r="H81" i="3"/>
  <c r="H79" i="3"/>
  <c r="H69" i="3"/>
  <c r="H70" i="3"/>
  <c r="H72" i="3"/>
  <c r="H73" i="3"/>
  <c r="H74" i="3"/>
  <c r="H75" i="3"/>
  <c r="H76" i="3"/>
  <c r="H77" i="3"/>
  <c r="H68" i="3"/>
  <c r="H49" i="3"/>
  <c r="H50" i="3"/>
  <c r="H51" i="3"/>
  <c r="H52" i="3"/>
  <c r="H53" i="3"/>
  <c r="H54" i="3"/>
  <c r="H63" i="3"/>
  <c r="H64" i="3"/>
  <c r="H65" i="3"/>
  <c r="H66" i="3"/>
  <c r="H48" i="3"/>
  <c r="H46" i="3"/>
  <c r="G90" i="3"/>
  <c r="G87" i="3"/>
  <c r="G83" i="3"/>
  <c r="G82" i="3"/>
  <c r="G78" i="3"/>
  <c r="G67" i="3"/>
  <c r="G47" i="3"/>
  <c r="G43" i="3"/>
  <c r="G33" i="3"/>
  <c r="G32" i="3"/>
  <c r="G29" i="3"/>
  <c r="G27" i="3"/>
  <c r="G25" i="3"/>
  <c r="G21" i="3"/>
  <c r="G12" i="3"/>
  <c r="H33" i="2"/>
  <c r="H37" i="2"/>
  <c r="H26" i="2"/>
  <c r="H27" i="2"/>
  <c r="H28" i="2"/>
  <c r="H21" i="2"/>
  <c r="H12" i="2"/>
  <c r="F21" i="1"/>
  <c r="F20" i="1"/>
  <c r="F17" i="1"/>
  <c r="H28" i="3"/>
  <c r="H30" i="3"/>
  <c r="H26" i="3"/>
  <c r="H23" i="3"/>
  <c r="H22" i="3"/>
  <c r="H16" i="3"/>
  <c r="H18" i="3"/>
  <c r="H15" i="3"/>
  <c r="H13" i="3"/>
  <c r="D22" i="1"/>
  <c r="C22" i="1"/>
  <c r="D18" i="1"/>
  <c r="C18" i="1"/>
  <c r="F22" i="1" l="1"/>
  <c r="E24" i="1"/>
  <c r="F24" i="1" s="1"/>
  <c r="G24" i="3"/>
  <c r="G86" i="3"/>
  <c r="G30" i="2"/>
  <c r="H30" i="2" s="1"/>
  <c r="G11" i="3"/>
  <c r="H20" i="2"/>
  <c r="G24" i="2"/>
  <c r="H24" i="2" s="1"/>
  <c r="G9" i="2"/>
  <c r="G42" i="3"/>
  <c r="F67" i="3"/>
  <c r="G41" i="3" l="1"/>
  <c r="G10" i="3"/>
  <c r="G9" i="3" s="1"/>
  <c r="H9" i="2"/>
  <c r="G40" i="2"/>
  <c r="H40" i="2" s="1"/>
  <c r="F99" i="3"/>
  <c r="F95" i="3"/>
  <c r="F90" i="3"/>
  <c r="F87" i="3"/>
  <c r="F82" i="3"/>
  <c r="F83" i="3"/>
  <c r="F78" i="3"/>
  <c r="F47" i="3"/>
  <c r="F43" i="3"/>
  <c r="F37" i="3"/>
  <c r="F38" i="3"/>
  <c r="G102" i="3" l="1"/>
  <c r="G40" i="3"/>
  <c r="F94" i="3"/>
  <c r="F93" i="3" s="1"/>
  <c r="F92" i="3" s="1"/>
  <c r="F86" i="3"/>
  <c r="F42" i="3"/>
  <c r="F27" i="3"/>
  <c r="F29" i="3"/>
  <c r="F25" i="3"/>
  <c r="F21" i="3"/>
  <c r="F14" i="3"/>
  <c r="F12" i="3"/>
  <c r="F33" i="3"/>
  <c r="F32" i="3"/>
  <c r="E14" i="3"/>
  <c r="H14" i="3" s="1"/>
  <c r="F36" i="2"/>
  <c r="F35" i="2"/>
  <c r="F32" i="2"/>
  <c r="F31" i="2"/>
  <c r="F23" i="2"/>
  <c r="F25" i="2"/>
  <c r="F20" i="2"/>
  <c r="F15" i="2"/>
  <c r="F14" i="2" s="1"/>
  <c r="F9" i="2" s="1"/>
  <c r="F11" i="2"/>
  <c r="F30" i="2" l="1"/>
  <c r="F11" i="3"/>
  <c r="F18" i="2"/>
  <c r="F41" i="3"/>
  <c r="F40" i="3" s="1"/>
  <c r="F24" i="3"/>
  <c r="F24" i="2"/>
  <c r="F10" i="3" l="1"/>
  <c r="F9" i="3" l="1"/>
  <c r="E29" i="3"/>
  <c r="H29" i="3" s="1"/>
  <c r="E20" i="2"/>
  <c r="E99" i="3"/>
  <c r="E95" i="3"/>
  <c r="H95" i="3" s="1"/>
  <c r="E90" i="3"/>
  <c r="E87" i="3"/>
  <c r="H87" i="3" s="1"/>
  <c r="E83" i="3"/>
  <c r="H83" i="3" s="1"/>
  <c r="E78" i="3"/>
  <c r="H78" i="3" s="1"/>
  <c r="E67" i="3"/>
  <c r="H67" i="3" s="1"/>
  <c r="E47" i="3"/>
  <c r="H47" i="3" s="1"/>
  <c r="E43" i="3"/>
  <c r="H43" i="3" s="1"/>
  <c r="E38" i="3"/>
  <c r="E33" i="3"/>
  <c r="E27" i="3"/>
  <c r="H27" i="3" s="1"/>
  <c r="E25" i="3"/>
  <c r="H25" i="3" s="1"/>
  <c r="E21" i="3"/>
  <c r="H21" i="3" s="1"/>
  <c r="E12" i="3"/>
  <c r="H12" i="3" s="1"/>
  <c r="E11" i="2"/>
  <c r="E14" i="2"/>
  <c r="E15" i="2"/>
  <c r="E25" i="2"/>
  <c r="E35" i="2"/>
  <c r="E31" i="2"/>
  <c r="E36" i="2"/>
  <c r="E32" i="2"/>
  <c r="E82" i="3"/>
  <c r="H82" i="3" s="1"/>
  <c r="E37" i="3"/>
  <c r="E32" i="3"/>
  <c r="E86" i="3" l="1"/>
  <c r="H86" i="3" s="1"/>
  <c r="E36" i="3"/>
  <c r="E18" i="2"/>
  <c r="E94" i="3"/>
  <c r="H94" i="3" s="1"/>
  <c r="E24" i="2"/>
  <c r="E30" i="2"/>
  <c r="E11" i="3"/>
  <c r="H11" i="3" s="1"/>
  <c r="E24" i="3"/>
  <c r="H24" i="3" s="1"/>
  <c r="E42" i="3"/>
  <c r="H42" i="3" s="1"/>
  <c r="E9" i="2"/>
  <c r="E23" i="2"/>
  <c r="E35" i="3" l="1"/>
  <c r="E41" i="3"/>
  <c r="H41" i="3" s="1"/>
  <c r="E93" i="3"/>
  <c r="H93" i="3" s="1"/>
  <c r="E10" i="3"/>
  <c r="H10" i="3" s="1"/>
  <c r="E40" i="2"/>
  <c r="F40" i="2"/>
  <c r="E40" i="3" l="1"/>
  <c r="H40" i="3" s="1"/>
  <c r="E92" i="3"/>
  <c r="H92" i="3" s="1"/>
  <c r="E9" i="3"/>
  <c r="H9" i="3" s="1"/>
  <c r="E102" i="3" l="1"/>
  <c r="H102" i="3" s="1"/>
</calcChain>
</file>

<file path=xl/sharedStrings.xml><?xml version="1.0" encoding="utf-8"?>
<sst xmlns="http://schemas.openxmlformats.org/spreadsheetml/2006/main" count="247" uniqueCount="199">
  <si>
    <t>GLAVA 0220</t>
  </si>
  <si>
    <t>DJEČJI VRTIĆ MORSKA VILA NIN</t>
  </si>
  <si>
    <t>FUNKCIJA 0911</t>
  </si>
  <si>
    <t>Predškolsko obrazovanje</t>
  </si>
  <si>
    <t>RAČUNA PRIHODA I RASHODA</t>
  </si>
  <si>
    <t>1. IZMJENA</t>
  </si>
  <si>
    <t>PRIHODI POSLOVANJA</t>
  </si>
  <si>
    <t>UKUPNO PRIHODA</t>
  </si>
  <si>
    <t>RASHODI POSLOVANJA</t>
  </si>
  <si>
    <t>RASH. ZA NABAVU NEFIN. IMOVINE</t>
  </si>
  <si>
    <t>UKUPNO RASHODA</t>
  </si>
  <si>
    <t xml:space="preserve">Ines Jakovčević </t>
  </si>
  <si>
    <t>1.</t>
  </si>
  <si>
    <t>2.</t>
  </si>
  <si>
    <t>INDEKSI</t>
  </si>
  <si>
    <r>
      <rPr>
        <b/>
        <sz val="14"/>
        <color theme="1"/>
        <rFont val="Calibri"/>
        <family val="2"/>
        <charset val="238"/>
        <scheme val="minor"/>
      </rPr>
      <t xml:space="preserve">  REPUBLIKA HRVATSKA ZADARSKA ŽUPANIJA </t>
    </r>
    <r>
      <rPr>
        <b/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</t>
    </r>
    <r>
      <rPr>
        <b/>
        <sz val="14"/>
        <color theme="1"/>
        <rFont val="Calibri"/>
        <family val="2"/>
        <charset val="238"/>
        <scheme val="minor"/>
      </rPr>
      <t xml:space="preserve"> DJEČJI VRTIĆ "MORSKA VILA" NIN</t>
    </r>
    <r>
      <rPr>
        <b/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</t>
    </r>
  </si>
  <si>
    <t xml:space="preserve">                             OPĆI DIO</t>
  </si>
  <si>
    <t>PRIHODI I PRIMICI</t>
  </si>
  <si>
    <t>POSEBNI DIO</t>
  </si>
  <si>
    <t>RAČUN</t>
  </si>
  <si>
    <t>OPIS</t>
  </si>
  <si>
    <t>1.IZMJENA</t>
  </si>
  <si>
    <t>IZVOR 01</t>
  </si>
  <si>
    <t>UKUPNO</t>
  </si>
  <si>
    <t>OPĆI PRIHODI</t>
  </si>
  <si>
    <t>Prihodi iz nadležnog proračuna za financiranje rashoda poslovanja</t>
  </si>
  <si>
    <t>Prihodi iz nadlež proraču za financir rashoda za nab nefin imovine</t>
  </si>
  <si>
    <t>Ostali prihodi</t>
  </si>
  <si>
    <t>IZVOR 03</t>
  </si>
  <si>
    <t>VLASTITI PRIHODI</t>
  </si>
  <si>
    <t>Prihodi od pruženih usluga</t>
  </si>
  <si>
    <t>IZVOR 04</t>
  </si>
  <si>
    <t>PRIHODI PO POSEBNIM PROPISIMA</t>
  </si>
  <si>
    <t>Ostali nespomenuti prihodi</t>
  </si>
  <si>
    <t>IZVOR 05</t>
  </si>
  <si>
    <t>Tekuće pomoći iz državnog proračuna</t>
  </si>
  <si>
    <t>Tekuće pomoći iz županijskog proračuna</t>
  </si>
  <si>
    <t>Tekuće donacije od trgovačkih društava</t>
  </si>
  <si>
    <t>Višak prihoda poslovanja</t>
  </si>
  <si>
    <t>POZICIJA</t>
  </si>
  <si>
    <t>Ostali nespomenuti prihodi - PARTICIPACIJA</t>
  </si>
  <si>
    <t xml:space="preserve">POMOĆI </t>
  </si>
  <si>
    <t>PRIHODI OD DONACIJA</t>
  </si>
  <si>
    <t>062</t>
  </si>
  <si>
    <t>063</t>
  </si>
  <si>
    <t>064</t>
  </si>
  <si>
    <t>066</t>
  </si>
  <si>
    <t>068</t>
  </si>
  <si>
    <t>069</t>
  </si>
  <si>
    <t>070</t>
  </si>
  <si>
    <t>071</t>
  </si>
  <si>
    <t>072</t>
  </si>
  <si>
    <t>RASHODI I IZDACI</t>
  </si>
  <si>
    <t>Nagrade - jubilarna</t>
  </si>
  <si>
    <t>Darovi</t>
  </si>
  <si>
    <t>Doprinosi za obvezno zdravstveno osig.</t>
  </si>
  <si>
    <t>Naknade za prijevoz na posao i s posla</t>
  </si>
  <si>
    <t xml:space="preserve">Zdravstvene usluge </t>
  </si>
  <si>
    <t>Službena putovanja</t>
  </si>
  <si>
    <t>Stručno usavršavanje zaposlenika</t>
  </si>
  <si>
    <t>Ostale naknade troškova zaposlenima</t>
  </si>
  <si>
    <t>Uredski materijal</t>
  </si>
  <si>
    <t>Stručna literatura</t>
  </si>
  <si>
    <t>Materijal za higijenske potrebe njegu</t>
  </si>
  <si>
    <t>Električna energija</t>
  </si>
  <si>
    <t>Energija-grijanje plin</t>
  </si>
  <si>
    <t>Poštarina</t>
  </si>
  <si>
    <t>Komunalne usluge</t>
  </si>
  <si>
    <t>Zakupnine i najamnine</t>
  </si>
  <si>
    <t>Računalne usluge</t>
  </si>
  <si>
    <t>Ostale usluge</t>
  </si>
  <si>
    <t>Premije osiguranja</t>
  </si>
  <si>
    <t>Reprezentacija</t>
  </si>
  <si>
    <t>Ostali nespomenuti rashodi poslovanja</t>
  </si>
  <si>
    <t>FINANCIJSKI RASHODI</t>
  </si>
  <si>
    <t>UKUPNO:</t>
  </si>
  <si>
    <t>Plaće za redovan rad</t>
  </si>
  <si>
    <t>Nagrade - regres za godišnji odmor</t>
  </si>
  <si>
    <t>Doprinosi za obv.osig. U slučaju nezaposlen.</t>
  </si>
  <si>
    <t>Uredski i ost.mat.tr. - didaktika</t>
  </si>
  <si>
    <t>001</t>
  </si>
  <si>
    <t>002</t>
  </si>
  <si>
    <t>003</t>
  </si>
  <si>
    <t>004</t>
  </si>
  <si>
    <t>005</t>
  </si>
  <si>
    <t>006</t>
  </si>
  <si>
    <t>008</t>
  </si>
  <si>
    <t>007</t>
  </si>
  <si>
    <t>009</t>
  </si>
  <si>
    <t>010</t>
  </si>
  <si>
    <t>013</t>
  </si>
  <si>
    <t>015</t>
  </si>
  <si>
    <t>016</t>
  </si>
  <si>
    <t>017</t>
  </si>
  <si>
    <t>018</t>
  </si>
  <si>
    <t>019</t>
  </si>
  <si>
    <t>Uredski i ost.mat.tr. - didaktika opći</t>
  </si>
  <si>
    <t>020</t>
  </si>
  <si>
    <t>Uredski i ost.mat.tr. - didaktika likovni</t>
  </si>
  <si>
    <t>021</t>
  </si>
  <si>
    <t>022</t>
  </si>
  <si>
    <t>Materijal za ćišćenje i održavanje</t>
  </si>
  <si>
    <t>023</t>
  </si>
  <si>
    <t>024</t>
  </si>
  <si>
    <t>Materijal i sirovine - voće</t>
  </si>
  <si>
    <t>025</t>
  </si>
  <si>
    <t>035</t>
  </si>
  <si>
    <t>045</t>
  </si>
  <si>
    <t>055</t>
  </si>
  <si>
    <t>Materijal i sirovine - povrće</t>
  </si>
  <si>
    <t>026</t>
  </si>
  <si>
    <t>Materijal i sirovine - mliječni proizvodi</t>
  </si>
  <si>
    <t>027</t>
  </si>
  <si>
    <t>Materijal i sirovine - meso</t>
  </si>
  <si>
    <t>028</t>
  </si>
  <si>
    <t>Materijal i sirovine - riba</t>
  </si>
  <si>
    <t>029</t>
  </si>
  <si>
    <t>Materijal i sirovine - pekarski proizvodi</t>
  </si>
  <si>
    <t>030</t>
  </si>
  <si>
    <t>Materijal i sirovine - suhomesnati proizvodi</t>
  </si>
  <si>
    <t>031</t>
  </si>
  <si>
    <t>Materijal i sirovine - ostali proizvodi</t>
  </si>
  <si>
    <t>032</t>
  </si>
  <si>
    <t>033</t>
  </si>
  <si>
    <t>034</t>
  </si>
  <si>
    <t>Sitan inventar i autogume</t>
  </si>
  <si>
    <t>Službena, radna i zaštitna odjeća i obuća</t>
  </si>
  <si>
    <t>038</t>
  </si>
  <si>
    <t>Usluge telefona, pošte i prijevoza</t>
  </si>
  <si>
    <t>039</t>
  </si>
  <si>
    <t>040</t>
  </si>
  <si>
    <t>Usluge tekućeg i investicijskog održavanja</t>
  </si>
  <si>
    <t>041</t>
  </si>
  <si>
    <t>Usluge promidžbe i informiranja</t>
  </si>
  <si>
    <t>042</t>
  </si>
  <si>
    <t>043</t>
  </si>
  <si>
    <t>044</t>
  </si>
  <si>
    <t>Zdravstvene i veterinarske usluge</t>
  </si>
  <si>
    <t>Intelektualne i osobne usluge</t>
  </si>
  <si>
    <t>046</t>
  </si>
  <si>
    <t>047</t>
  </si>
  <si>
    <t>048</t>
  </si>
  <si>
    <t>049</t>
  </si>
  <si>
    <t>050</t>
  </si>
  <si>
    <t>051</t>
  </si>
  <si>
    <t>Bankarske usluge i usluge platnog prometa</t>
  </si>
  <si>
    <t>052</t>
  </si>
  <si>
    <t>Zatezne kamate</t>
  </si>
  <si>
    <t>053</t>
  </si>
  <si>
    <t>Uredska oprema i namještaj</t>
  </si>
  <si>
    <t>054</t>
  </si>
  <si>
    <t>Ulaganja u računalne programe</t>
  </si>
  <si>
    <t>POMOĆI</t>
  </si>
  <si>
    <t>058</t>
  </si>
  <si>
    <t>Uredski i ost.mat.tr. - državni proračun</t>
  </si>
  <si>
    <t>059</t>
  </si>
  <si>
    <t>Uredski i ost.mat.tr. - županijski proračun</t>
  </si>
  <si>
    <t>060</t>
  </si>
  <si>
    <t>061</t>
  </si>
  <si>
    <t>Naknade troškova osobama izvan radnog o.</t>
  </si>
  <si>
    <t>PRIHODI IZ PRORAČUNA</t>
  </si>
  <si>
    <t>PRIHODI IZ PRORAČUNA ZA FINANCIRANJE REDOVNE DJELATNOSTI PRORAČUNSKIH KORISNIKA</t>
  </si>
  <si>
    <t>KAZNE, UPRAVNE MJERE I OSTALI PRIHODI</t>
  </si>
  <si>
    <t>OSTALI PRIHODI</t>
  </si>
  <si>
    <t>PRIHODI OD PRODAJE PROIZVODA I ROBE TE PRUŽENIH USLUGA</t>
  </si>
  <si>
    <t>DONACIJE OD PRAVNIH I FIZIČKIH OSOBA IZVAN OPĆEG PRORAČUNA</t>
  </si>
  <si>
    <t>PLAĆE (BRUTO)</t>
  </si>
  <si>
    <t>OSTALI RASHODI ZA ZAPOSLENE</t>
  </si>
  <si>
    <t>DOPRINOSI NA PLAĆE</t>
  </si>
  <si>
    <t>NAKNADE TROŠKOVA ZAPOSLENIMA</t>
  </si>
  <si>
    <t>RASHODI ZA MATERIJAL I ENERGIJU</t>
  </si>
  <si>
    <t>RASHODI ZA USLUGE</t>
  </si>
  <si>
    <t>MATERIJALNI RASHODI</t>
  </si>
  <si>
    <t>RASHODI ZA ZAPOSLENE</t>
  </si>
  <si>
    <t>RASHODI ZA NABAVU DUGOTRAJNE IMOVINE</t>
  </si>
  <si>
    <t>OSTALI NESPOMENUTI RASHODI POSLOVANJA</t>
  </si>
  <si>
    <t>OSTALI FINANCIJSKI RASHODI</t>
  </si>
  <si>
    <t>POSTROJENJA I OPREMA</t>
  </si>
  <si>
    <t>NEMATERIJALNA PROIZVEDENA IMOVINA</t>
  </si>
  <si>
    <t>NAKNADE TROŠKOVA OSOBAMA IZVAN RADNOG ODNOSA</t>
  </si>
  <si>
    <t>012</t>
  </si>
  <si>
    <t>PLAN PRORAČUNA 2024.</t>
  </si>
  <si>
    <t>Naknade za bolest,invalidnost i smrtni slučaj</t>
  </si>
  <si>
    <t xml:space="preserve">Nagrade </t>
  </si>
  <si>
    <t>Namirnice ukupno</t>
  </si>
  <si>
    <t>VIŠAK POSL. PRIHODA</t>
  </si>
  <si>
    <t>Predsjednica Upravnog vijeća</t>
  </si>
  <si>
    <t>3.</t>
  </si>
  <si>
    <t>2. IZMJENA</t>
  </si>
  <si>
    <t>3/1</t>
  </si>
  <si>
    <t xml:space="preserve"> 3/1</t>
  </si>
  <si>
    <t>Ostali nespomenuti rashodi za zaposlene-naknada za topli obrok</t>
  </si>
  <si>
    <t>Uređaji, strojevi i oprema za kuhinju</t>
  </si>
  <si>
    <t>2. IZMJENA FINANCIJSKOG PLANA ZA 2024.</t>
  </si>
  <si>
    <t>KLASA: 400-01/24-01/01</t>
  </si>
  <si>
    <t xml:space="preserve">                                            2. IZMJENA FINANCIJSKOG PLANA ZA 2024. </t>
  </si>
  <si>
    <t>URBROJ: 2198-10-08-01-24-22</t>
  </si>
  <si>
    <t xml:space="preserve">  Na temelju članka 16.,17.,18., I 20. Zakona o proračunu Upravno vijeće Dječjeg vrtića Morska Vila Nin, na 33. sjednici održanoj dana 31.listopada 2024.  donosi          </t>
  </si>
  <si>
    <t>Nin, 31.listopada  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</si>
</sst>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2" fillId="0" borderId="0" xfId="0" applyFont="1" applyAlignment="1">
      <alignment horizontal="left" wrapText="1"/>
    </xf>
    <xf numFmtId="0" fontId="0" fillId="0" borderId="6" xfId="0" applyBorder="1" applyAlignment="1">
      <alignment vertical="center"/>
    </xf>
    <xf numFmtId="4" fontId="0" fillId="0" borderId="6" xfId="0" applyNumberForma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4" fontId="0" fillId="0" borderId="6" xfId="0" applyNumberForma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 shrinkToFit="1"/>
    </xf>
    <xf numFmtId="4" fontId="0" fillId="0" borderId="0" xfId="0" applyNumberFormat="1" applyAlignment="1">
      <alignment horizontal="center"/>
    </xf>
    <xf numFmtId="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4" fontId="3" fillId="0" borderId="12" xfId="0" applyNumberFormat="1" applyFont="1" applyBorder="1" applyAlignment="1">
      <alignment vertical="center"/>
    </xf>
    <xf numFmtId="4" fontId="1" fillId="0" borderId="12" xfId="0" applyNumberFormat="1" applyFont="1" applyBorder="1" applyAlignment="1">
      <alignment vertical="center"/>
    </xf>
    <xf numFmtId="4" fontId="6" fillId="0" borderId="12" xfId="0" applyNumberFormat="1" applyFont="1" applyBorder="1" applyAlignment="1">
      <alignment vertical="center"/>
    </xf>
    <xf numFmtId="0" fontId="7" fillId="0" borderId="0" xfId="0" applyFont="1" applyAlignment="1">
      <alignment horizontal="center"/>
    </xf>
    <xf numFmtId="0" fontId="1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4" fontId="10" fillId="0" borderId="6" xfId="0" applyNumberFormat="1" applyFont="1" applyBorder="1" applyAlignment="1">
      <alignment vertical="center"/>
    </xf>
    <xf numFmtId="4" fontId="1" fillId="0" borderId="6" xfId="0" applyNumberFormat="1" applyFont="1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11" fillId="0" borderId="6" xfId="0" applyFont="1" applyBorder="1" applyAlignment="1">
      <alignment vertical="center" wrapText="1"/>
    </xf>
    <xf numFmtId="4" fontId="9" fillId="0" borderId="6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6" xfId="0" applyFont="1" applyBorder="1" applyAlignment="1">
      <alignment horizontal="left" vertical="center"/>
    </xf>
    <xf numFmtId="0" fontId="11" fillId="0" borderId="6" xfId="0" applyFont="1" applyBorder="1" applyAlignment="1">
      <alignment vertical="center"/>
    </xf>
    <xf numFmtId="0" fontId="1" fillId="0" borderId="13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49" fontId="0" fillId="0" borderId="6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3" fillId="0" borderId="6" xfId="0" applyNumberFormat="1" applyFont="1" applyBorder="1" applyAlignment="1">
      <alignment horizontal="center" vertical="center" wrapText="1"/>
    </xf>
    <xf numFmtId="0" fontId="0" fillId="5" borderId="6" xfId="0" applyFill="1" applyBorder="1" applyAlignment="1">
      <alignment vertical="center"/>
    </xf>
    <xf numFmtId="4" fontId="10" fillId="5" borderId="6" xfId="0" applyNumberFormat="1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15" fillId="4" borderId="8" xfId="0" applyFont="1" applyFill="1" applyBorder="1" applyAlignment="1">
      <alignment horizontal="center" vertical="center" wrapText="1"/>
    </xf>
    <xf numFmtId="4" fontId="0" fillId="0" borderId="6" xfId="0" applyNumberFormat="1" applyBorder="1" applyAlignment="1">
      <alignment horizontal="right" vertical="center"/>
    </xf>
    <xf numFmtId="0" fontId="17" fillId="0" borderId="6" xfId="0" applyFont="1" applyBorder="1" applyAlignment="1">
      <alignment vertical="center"/>
    </xf>
    <xf numFmtId="4" fontId="0" fillId="3" borderId="6" xfId="0" applyNumberFormat="1" applyFill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4" fontId="19" fillId="0" borderId="6" xfId="0" applyNumberFormat="1" applyFont="1" applyBorder="1" applyAlignment="1">
      <alignment vertical="center"/>
    </xf>
    <xf numFmtId="0" fontId="0" fillId="4" borderId="6" xfId="0" applyFill="1" applyBorder="1" applyAlignment="1">
      <alignment vertical="center"/>
    </xf>
    <xf numFmtId="4" fontId="1" fillId="4" borderId="6" xfId="0" applyNumberFormat="1" applyFont="1" applyFill="1" applyBorder="1" applyAlignment="1">
      <alignment vertical="center"/>
    </xf>
    <xf numFmtId="49" fontId="0" fillId="0" borderId="6" xfId="0" applyNumberFormat="1" applyBorder="1" applyAlignment="1">
      <alignment vertical="center"/>
    </xf>
    <xf numFmtId="0" fontId="1" fillId="4" borderId="8" xfId="0" applyFont="1" applyFill="1" applyBorder="1" applyAlignment="1">
      <alignment vertical="center"/>
    </xf>
    <xf numFmtId="4" fontId="1" fillId="4" borderId="8" xfId="0" applyNumberFormat="1" applyFont="1" applyFill="1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3" fillId="4" borderId="8" xfId="0" applyFont="1" applyFill="1" applyBorder="1" applyAlignment="1">
      <alignment vertical="center"/>
    </xf>
    <xf numFmtId="49" fontId="0" fillId="3" borderId="6" xfId="0" applyNumberForma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4" fontId="6" fillId="4" borderId="6" xfId="0" applyNumberFormat="1" applyFont="1" applyFill="1" applyBorder="1" applyAlignment="1">
      <alignment vertical="center"/>
    </xf>
    <xf numFmtId="0" fontId="0" fillId="4" borderId="3" xfId="0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4" fontId="1" fillId="4" borderId="0" xfId="0" applyNumberFormat="1" applyFont="1" applyFill="1" applyAlignment="1">
      <alignment vertical="center"/>
    </xf>
    <xf numFmtId="0" fontId="3" fillId="4" borderId="6" xfId="0" applyFont="1" applyFill="1" applyBorder="1" applyAlignment="1">
      <alignment vertical="center"/>
    </xf>
    <xf numFmtId="49" fontId="3" fillId="4" borderId="6" xfId="0" applyNumberFormat="1" applyFont="1" applyFill="1" applyBorder="1" applyAlignment="1">
      <alignment horizontal="center" vertical="center"/>
    </xf>
    <xf numFmtId="49" fontId="0" fillId="5" borderId="6" xfId="0" applyNumberFormat="1" applyFill="1" applyBorder="1" applyAlignment="1">
      <alignment vertical="center"/>
    </xf>
    <xf numFmtId="0" fontId="12" fillId="5" borderId="6" xfId="0" applyFont="1" applyFill="1" applyBorder="1" applyAlignment="1">
      <alignment horizontal="left" vertical="center"/>
    </xf>
    <xf numFmtId="4" fontId="3" fillId="5" borderId="14" xfId="0" applyNumberFormat="1" applyFont="1" applyFill="1" applyBorder="1" applyAlignment="1">
      <alignment vertical="center"/>
    </xf>
    <xf numFmtId="0" fontId="0" fillId="5" borderId="7" xfId="0" applyFill="1" applyBorder="1" applyAlignment="1">
      <alignment vertical="center"/>
    </xf>
    <xf numFmtId="0" fontId="16" fillId="5" borderId="6" xfId="0" applyFont="1" applyFill="1" applyBorder="1" applyAlignment="1">
      <alignment horizontal="left" vertical="center" wrapText="1"/>
    </xf>
    <xf numFmtId="0" fontId="16" fillId="5" borderId="14" xfId="0" applyFont="1" applyFill="1" applyBorder="1" applyAlignment="1">
      <alignment horizontal="left" vertical="center" wrapText="1"/>
    </xf>
    <xf numFmtId="49" fontId="0" fillId="0" borderId="0" xfId="0" applyNumberFormat="1" applyAlignment="1">
      <alignment vertical="center"/>
    </xf>
    <xf numFmtId="0" fontId="14" fillId="0" borderId="6" xfId="0" applyFont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4" fontId="1" fillId="5" borderId="6" xfId="0" applyNumberFormat="1" applyFont="1" applyFill="1" applyBorder="1" applyAlignment="1">
      <alignment vertical="center"/>
    </xf>
    <xf numFmtId="49" fontId="0" fillId="4" borderId="7" xfId="0" applyNumberFormat="1" applyFill="1" applyBorder="1" applyAlignment="1">
      <alignment vertical="center"/>
    </xf>
    <xf numFmtId="4" fontId="3" fillId="4" borderId="8" xfId="0" applyNumberFormat="1" applyFont="1" applyFill="1" applyBorder="1" applyAlignment="1">
      <alignment horizontal="right" vertical="center" wrapText="1"/>
    </xf>
    <xf numFmtId="4" fontId="6" fillId="0" borderId="6" xfId="0" applyNumberFormat="1" applyFont="1" applyBorder="1" applyAlignment="1">
      <alignment vertical="center"/>
    </xf>
    <xf numFmtId="4" fontId="1" fillId="5" borderId="0" xfId="0" applyNumberFormat="1" applyFont="1" applyFill="1" applyAlignment="1">
      <alignment vertical="center"/>
    </xf>
    <xf numFmtId="0" fontId="0" fillId="5" borderId="0" xfId="0" applyFill="1"/>
    <xf numFmtId="0" fontId="18" fillId="5" borderId="6" xfId="0" applyFont="1" applyFill="1" applyBorder="1" applyAlignment="1">
      <alignment vertical="center"/>
    </xf>
    <xf numFmtId="0" fontId="15" fillId="0" borderId="6" xfId="0" applyFont="1" applyBorder="1" applyAlignment="1">
      <alignment vertical="center" wrapText="1"/>
    </xf>
    <xf numFmtId="0" fontId="20" fillId="0" borderId="6" xfId="0" applyFont="1" applyBorder="1" applyAlignment="1">
      <alignment vertical="center" wrapText="1"/>
    </xf>
    <xf numFmtId="0" fontId="20" fillId="0" borderId="6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" fillId="0" borderId="15" xfId="0" applyFont="1" applyBorder="1" applyAlignment="1">
      <alignment horizontal="left" vertical="center"/>
    </xf>
    <xf numFmtId="0" fontId="20" fillId="0" borderId="0" xfId="0" applyFont="1"/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vertical="center" wrapText="1"/>
    </xf>
    <xf numFmtId="0" fontId="15" fillId="4" borderId="6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 wrapText="1"/>
    </xf>
    <xf numFmtId="0" fontId="17" fillId="0" borderId="6" xfId="0" applyFont="1" applyBorder="1" applyAlignment="1">
      <alignment horizontal="center" vertical="center" shrinkToFit="1"/>
    </xf>
    <xf numFmtId="4" fontId="1" fillId="0" borderId="6" xfId="0" applyNumberFormat="1" applyFont="1" applyBorder="1" applyAlignment="1">
      <alignment horizontal="right" vertical="center"/>
    </xf>
    <xf numFmtId="4" fontId="1" fillId="3" borderId="6" xfId="0" applyNumberFormat="1" applyFont="1" applyFill="1" applyBorder="1" applyAlignment="1">
      <alignment vertical="center"/>
    </xf>
    <xf numFmtId="0" fontId="1" fillId="0" borderId="0" xfId="0" applyFont="1"/>
    <xf numFmtId="2" fontId="0" fillId="0" borderId="6" xfId="0" applyNumberFormat="1" applyBorder="1" applyAlignment="1">
      <alignment vertical="center"/>
    </xf>
    <xf numFmtId="2" fontId="1" fillId="3" borderId="6" xfId="0" applyNumberFormat="1" applyFont="1" applyFill="1" applyBorder="1" applyAlignment="1">
      <alignment vertical="center"/>
    </xf>
    <xf numFmtId="2" fontId="9" fillId="0" borderId="6" xfId="0" applyNumberFormat="1" applyFont="1" applyBorder="1" applyAlignment="1">
      <alignment vertical="center"/>
    </xf>
    <xf numFmtId="4" fontId="3" fillId="4" borderId="9" xfId="0" applyNumberFormat="1" applyFont="1" applyFill="1" applyBorder="1" applyAlignment="1">
      <alignment horizontal="right" vertical="center" wrapText="1"/>
    </xf>
    <xf numFmtId="0" fontId="0" fillId="0" borderId="9" xfId="0" applyBorder="1" applyAlignment="1">
      <alignment horizontal="center"/>
    </xf>
    <xf numFmtId="0" fontId="0" fillId="2" borderId="11" xfId="0" applyFill="1" applyBorder="1" applyAlignment="1">
      <alignment vertical="center"/>
    </xf>
    <xf numFmtId="4" fontId="0" fillId="2" borderId="4" xfId="0" applyNumberFormat="1" applyFill="1" applyBorder="1" applyAlignment="1">
      <alignment vertical="center"/>
    </xf>
    <xf numFmtId="4" fontId="0" fillId="2" borderId="11" xfId="0" applyNumberFormat="1" applyFill="1" applyBorder="1" applyAlignment="1">
      <alignment vertical="center"/>
    </xf>
    <xf numFmtId="4" fontId="0" fillId="0" borderId="7" xfId="0" applyNumberFormat="1" applyBorder="1" applyAlignment="1">
      <alignment vertical="center"/>
    </xf>
    <xf numFmtId="4" fontId="0" fillId="0" borderId="8" xfId="0" applyNumberFormat="1" applyBorder="1" applyAlignment="1">
      <alignment vertical="center"/>
    </xf>
    <xf numFmtId="0" fontId="3" fillId="0" borderId="11" xfId="0" applyFont="1" applyBorder="1" applyAlignment="1">
      <alignment vertical="center" wrapText="1"/>
    </xf>
    <xf numFmtId="4" fontId="0" fillId="2" borderId="5" xfId="0" applyNumberFormat="1" applyFill="1" applyBorder="1" applyAlignment="1">
      <alignment vertical="center"/>
    </xf>
    <xf numFmtId="4" fontId="0" fillId="0" borderId="9" xfId="0" applyNumberFormat="1" applyBorder="1" applyAlignment="1">
      <alignment vertical="center"/>
    </xf>
    <xf numFmtId="4" fontId="19" fillId="0" borderId="6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horizontal="center"/>
    </xf>
    <xf numFmtId="4" fontId="13" fillId="0" borderId="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6" fillId="5" borderId="10" xfId="0" applyFont="1" applyFill="1" applyBorder="1" applyAlignment="1">
      <alignment horizontal="left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10" fontId="3" fillId="5" borderId="6" xfId="0" applyNumberFormat="1" applyFont="1" applyFill="1" applyBorder="1" applyAlignment="1">
      <alignment vertical="center"/>
    </xf>
    <xf numFmtId="10" fontId="3" fillId="0" borderId="6" xfId="0" applyNumberFormat="1" applyFont="1" applyBorder="1" applyAlignment="1">
      <alignment vertical="center"/>
    </xf>
    <xf numFmtId="10" fontId="0" fillId="0" borderId="6" xfId="0" applyNumberFormat="1" applyBorder="1" applyAlignment="1">
      <alignment vertical="center"/>
    </xf>
    <xf numFmtId="10" fontId="3" fillId="5" borderId="14" xfId="0" applyNumberFormat="1" applyFont="1" applyFill="1" applyBorder="1" applyAlignment="1">
      <alignment vertical="center"/>
    </xf>
    <xf numFmtId="10" fontId="1" fillId="4" borderId="6" xfId="0" applyNumberFormat="1" applyFont="1" applyFill="1" applyBorder="1" applyAlignment="1">
      <alignment vertical="center"/>
    </xf>
    <xf numFmtId="10" fontId="1" fillId="0" borderId="6" xfId="0" applyNumberFormat="1" applyFont="1" applyBorder="1" applyAlignment="1">
      <alignment vertical="center"/>
    </xf>
    <xf numFmtId="10" fontId="6" fillId="0" borderId="6" xfId="0" applyNumberFormat="1" applyFont="1" applyBorder="1" applyAlignment="1">
      <alignment vertical="center"/>
    </xf>
    <xf numFmtId="10" fontId="19" fillId="0" borderId="6" xfId="0" applyNumberFormat="1" applyFont="1" applyBorder="1" applyAlignment="1">
      <alignment vertical="center"/>
    </xf>
    <xf numFmtId="10" fontId="1" fillId="5" borderId="6" xfId="0" applyNumberFormat="1" applyFont="1" applyFill="1" applyBorder="1" applyAlignment="1">
      <alignment vertical="center"/>
    </xf>
    <xf numFmtId="10" fontId="0" fillId="0" borderId="0" xfId="0" applyNumberFormat="1" applyAlignment="1">
      <alignment vertical="center"/>
    </xf>
    <xf numFmtId="10" fontId="1" fillId="0" borderId="12" xfId="0" applyNumberFormat="1" applyFont="1" applyBorder="1" applyAlignment="1">
      <alignment vertical="center"/>
    </xf>
    <xf numFmtId="10" fontId="0" fillId="2" borderId="5" xfId="0" applyNumberFormat="1" applyFill="1" applyBorder="1" applyAlignment="1">
      <alignment vertical="center"/>
    </xf>
    <xf numFmtId="10" fontId="3" fillId="4" borderId="6" xfId="0" applyNumberFormat="1" applyFont="1" applyFill="1" applyBorder="1" applyAlignment="1">
      <alignment vertical="center" wrapText="1"/>
    </xf>
    <xf numFmtId="10" fontId="9" fillId="0" borderId="6" xfId="0" applyNumberFormat="1" applyFont="1" applyBorder="1" applyAlignment="1">
      <alignment vertical="center"/>
    </xf>
    <xf numFmtId="4" fontId="0" fillId="0" borderId="6" xfId="0" applyNumberFormat="1" applyBorder="1" applyAlignment="1">
      <alignment horizontal="center" vertical="center" wrapText="1"/>
    </xf>
    <xf numFmtId="0" fontId="20" fillId="0" borderId="6" xfId="0" applyFont="1" applyBorder="1"/>
    <xf numFmtId="49" fontId="22" fillId="0" borderId="6" xfId="0" applyNumberFormat="1" applyFont="1" applyBorder="1" applyAlignment="1">
      <alignment vertical="center"/>
    </xf>
    <xf numFmtId="0" fontId="19" fillId="0" borderId="6" xfId="0" applyFont="1" applyBorder="1" applyAlignment="1">
      <alignment horizontal="left" vertical="center"/>
    </xf>
    <xf numFmtId="0" fontId="23" fillId="0" borderId="6" xfId="0" applyFont="1" applyBorder="1" applyAlignment="1">
      <alignment vertical="center" wrapText="1"/>
    </xf>
    <xf numFmtId="0" fontId="23" fillId="0" borderId="6" xfId="0" applyFont="1" applyBorder="1" applyAlignment="1">
      <alignment vertical="center"/>
    </xf>
    <xf numFmtId="49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24" fillId="0" borderId="6" xfId="0" applyFont="1" applyBorder="1" applyAlignment="1">
      <alignment vertical="center" wrapText="1"/>
    </xf>
    <xf numFmtId="10" fontId="5" fillId="0" borderId="6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4" borderId="10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33"/>
  <sheetViews>
    <sheetView tabSelected="1" topLeftCell="A13" workbookViewId="0">
      <selection activeCell="B31" sqref="B31"/>
    </sheetView>
  </sheetViews>
  <sheetFormatPr defaultRowHeight="15" x14ac:dyDescent="0.25"/>
  <cols>
    <col min="1" max="1" width="5.7109375" customWidth="1"/>
    <col min="2" max="2" width="35.7109375" customWidth="1"/>
    <col min="3" max="3" width="24" customWidth="1"/>
    <col min="4" max="4" width="27.28515625" customWidth="1"/>
    <col min="5" max="5" width="24.28515625" customWidth="1"/>
    <col min="6" max="6" width="19.28515625" customWidth="1"/>
  </cols>
  <sheetData>
    <row r="2" spans="2:6" s="9" customFormat="1" ht="42.75" customHeight="1" x14ac:dyDescent="0.3">
      <c r="B2" s="141" t="s">
        <v>15</v>
      </c>
      <c r="C2" s="141"/>
      <c r="D2" s="141"/>
      <c r="E2" s="141"/>
      <c r="F2" s="141"/>
    </row>
    <row r="3" spans="2:6" ht="15.75" x14ac:dyDescent="0.25">
      <c r="B3" s="1"/>
      <c r="C3" s="1"/>
      <c r="D3" s="1"/>
      <c r="E3" s="1"/>
      <c r="F3" s="1"/>
    </row>
    <row r="4" spans="2:6" ht="32.25" customHeight="1" x14ac:dyDescent="0.25">
      <c r="B4" s="142" t="s">
        <v>197</v>
      </c>
      <c r="C4" s="142"/>
      <c r="D4" s="142"/>
      <c r="E4" s="142"/>
      <c r="F4" s="142"/>
    </row>
    <row r="5" spans="2:6" x14ac:dyDescent="0.25">
      <c r="B5" s="106"/>
      <c r="C5" s="106"/>
      <c r="D5" s="106"/>
      <c r="E5" s="106"/>
      <c r="F5" s="106"/>
    </row>
    <row r="6" spans="2:6" ht="23.25" customHeight="1" x14ac:dyDescent="0.3">
      <c r="B6" s="143" t="s">
        <v>195</v>
      </c>
      <c r="C6" s="144"/>
      <c r="D6" s="144"/>
      <c r="E6" s="144"/>
      <c r="F6" s="145"/>
    </row>
    <row r="7" spans="2:6" ht="23.25" x14ac:dyDescent="0.35">
      <c r="B7" s="147" t="s">
        <v>16</v>
      </c>
      <c r="C7" s="148"/>
      <c r="D7" s="148"/>
      <c r="E7" s="148"/>
      <c r="F7" s="149"/>
    </row>
    <row r="8" spans="2:6" x14ac:dyDescent="0.25">
      <c r="B8" s="146"/>
      <c r="C8" s="146"/>
      <c r="D8" s="146"/>
      <c r="E8" s="146"/>
      <c r="F8" s="146"/>
    </row>
    <row r="10" spans="2:6" x14ac:dyDescent="0.25">
      <c r="B10" s="95" t="s">
        <v>0</v>
      </c>
      <c r="C10" s="95" t="s">
        <v>1</v>
      </c>
    </row>
    <row r="11" spans="2:6" x14ac:dyDescent="0.25">
      <c r="B11" t="s">
        <v>2</v>
      </c>
      <c r="C11" t="s">
        <v>3</v>
      </c>
    </row>
    <row r="14" spans="2:6" s="10" customFormat="1" x14ac:dyDescent="0.25">
      <c r="B14" s="11"/>
      <c r="C14" s="12" t="s">
        <v>12</v>
      </c>
      <c r="D14" s="12" t="s">
        <v>13</v>
      </c>
      <c r="E14" s="100" t="s">
        <v>187</v>
      </c>
      <c r="F14" s="100" t="s">
        <v>14</v>
      </c>
    </row>
    <row r="15" spans="2:6" ht="17.100000000000001" customHeight="1" x14ac:dyDescent="0.25">
      <c r="B15" s="56" t="s">
        <v>4</v>
      </c>
      <c r="C15" s="56" t="s">
        <v>181</v>
      </c>
      <c r="D15" s="56" t="s">
        <v>5</v>
      </c>
      <c r="E15" s="56" t="s">
        <v>188</v>
      </c>
      <c r="F15" s="62" t="s">
        <v>189</v>
      </c>
    </row>
    <row r="16" spans="2:6" x14ac:dyDescent="0.25">
      <c r="B16" s="2"/>
      <c r="C16" s="2"/>
      <c r="D16" s="2"/>
      <c r="E16" s="2"/>
      <c r="F16" s="2"/>
    </row>
    <row r="17" spans="2:6" ht="17.100000000000001" customHeight="1" x14ac:dyDescent="0.25">
      <c r="B17" s="3" t="s">
        <v>6</v>
      </c>
      <c r="C17" s="4">
        <v>501520</v>
      </c>
      <c r="D17" s="3">
        <v>506791</v>
      </c>
      <c r="E17" s="3">
        <v>600761</v>
      </c>
      <c r="F17" s="118">
        <f>E17/C17</f>
        <v>1.1978804434519061</v>
      </c>
    </row>
    <row r="18" spans="2:6" ht="17.100000000000001" customHeight="1" thickBot="1" x14ac:dyDescent="0.3">
      <c r="B18" s="13" t="s">
        <v>7</v>
      </c>
      <c r="C18" s="14">
        <f>SUM(C17)</f>
        <v>501520</v>
      </c>
      <c r="D18" s="14">
        <f>D17</f>
        <v>506791</v>
      </c>
      <c r="E18" s="14">
        <f>E17</f>
        <v>600761</v>
      </c>
      <c r="F18" s="126">
        <f>E18/C18</f>
        <v>1.1978804434519061</v>
      </c>
    </row>
    <row r="19" spans="2:6" ht="15.75" thickTop="1" x14ac:dyDescent="0.25">
      <c r="B19" s="102"/>
      <c r="C19" s="101"/>
      <c r="D19" s="101"/>
      <c r="E19" s="101"/>
      <c r="F19" s="127"/>
    </row>
    <row r="20" spans="2:6" ht="17.100000000000001" customHeight="1" x14ac:dyDescent="0.25">
      <c r="B20" s="3" t="s">
        <v>8</v>
      </c>
      <c r="C20" s="4">
        <v>505780</v>
      </c>
      <c r="D20" s="3">
        <v>507910</v>
      </c>
      <c r="E20" s="3">
        <v>592280</v>
      </c>
      <c r="F20" s="118">
        <f>E20/C20</f>
        <v>1.1710229744157539</v>
      </c>
    </row>
    <row r="21" spans="2:6" ht="17.100000000000001" customHeight="1" x14ac:dyDescent="0.25">
      <c r="B21" s="5" t="s">
        <v>9</v>
      </c>
      <c r="C21" s="3">
        <v>400</v>
      </c>
      <c r="D21" s="3">
        <v>400</v>
      </c>
      <c r="E21" s="3">
        <v>10000</v>
      </c>
      <c r="F21" s="118">
        <f>E21/C21</f>
        <v>25</v>
      </c>
    </row>
    <row r="22" spans="2:6" ht="17.100000000000001" customHeight="1" thickBot="1" x14ac:dyDescent="0.3">
      <c r="B22" s="13" t="s">
        <v>10</v>
      </c>
      <c r="C22" s="15">
        <f>SUM(C20:C21)</f>
        <v>506180</v>
      </c>
      <c r="D22" s="14">
        <f>D20+D21</f>
        <v>508310</v>
      </c>
      <c r="E22" s="14">
        <f>E20+E21</f>
        <v>602280</v>
      </c>
      <c r="F22" s="126">
        <f>E22/C22</f>
        <v>1.1898534118297839</v>
      </c>
    </row>
    <row r="23" spans="2:6" ht="15.75" thickTop="1" x14ac:dyDescent="0.25">
      <c r="B23" s="102"/>
      <c r="C23" s="103"/>
      <c r="D23" s="103"/>
      <c r="E23" s="103"/>
      <c r="F23" s="107"/>
    </row>
    <row r="24" spans="2:6" ht="17.100000000000001" customHeight="1" x14ac:dyDescent="0.25">
      <c r="B24" s="6" t="s">
        <v>185</v>
      </c>
      <c r="C24" s="25">
        <f>C22-C18</f>
        <v>4660</v>
      </c>
      <c r="D24" s="25">
        <f>D22-D18</f>
        <v>1519</v>
      </c>
      <c r="E24" s="25">
        <f>E22-E18</f>
        <v>1519</v>
      </c>
      <c r="F24" s="121">
        <f>E24/C24</f>
        <v>0.32596566523605153</v>
      </c>
    </row>
    <row r="25" spans="2:6" x14ac:dyDescent="0.25">
      <c r="B25" s="104"/>
      <c r="C25" s="105"/>
      <c r="D25" s="105"/>
      <c r="E25" s="105"/>
      <c r="F25" s="108"/>
    </row>
    <row r="26" spans="2:6" x14ac:dyDescent="0.25">
      <c r="B26" s="7"/>
      <c r="C26" s="7"/>
      <c r="D26" s="7"/>
      <c r="E26" s="7"/>
      <c r="F26" s="7"/>
    </row>
    <row r="27" spans="2:6" x14ac:dyDescent="0.25">
      <c r="B27" s="95"/>
      <c r="C27" s="8"/>
      <c r="D27" s="8"/>
      <c r="E27" s="8"/>
      <c r="F27" s="8"/>
    </row>
    <row r="29" spans="2:6" x14ac:dyDescent="0.25">
      <c r="B29" t="s">
        <v>194</v>
      </c>
    </row>
    <row r="30" spans="2:6" x14ac:dyDescent="0.25">
      <c r="B30" t="s">
        <v>196</v>
      </c>
    </row>
    <row r="31" spans="2:6" x14ac:dyDescent="0.25">
      <c r="B31" t="s">
        <v>198</v>
      </c>
    </row>
    <row r="32" spans="2:6" x14ac:dyDescent="0.25">
      <c r="D32" s="140" t="s">
        <v>186</v>
      </c>
      <c r="E32" s="140"/>
      <c r="F32" s="140"/>
    </row>
    <row r="33" spans="4:6" x14ac:dyDescent="0.25">
      <c r="D33" s="140" t="s">
        <v>11</v>
      </c>
      <c r="E33" s="140"/>
      <c r="F33" s="140"/>
    </row>
  </sheetData>
  <mergeCells count="7">
    <mergeCell ref="D32:F32"/>
    <mergeCell ref="D33:F33"/>
    <mergeCell ref="B2:F2"/>
    <mergeCell ref="B4:F4"/>
    <mergeCell ref="B6:F6"/>
    <mergeCell ref="B8:F8"/>
    <mergeCell ref="B7:F7"/>
  </mergeCells>
  <pageMargins left="0.7" right="0.7" top="0.75" bottom="0.75" header="0.3" footer="0.3"/>
  <pageSetup paperSize="9" scale="87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40"/>
  <sheetViews>
    <sheetView topLeftCell="A31" workbookViewId="0">
      <selection activeCell="K10" sqref="K10"/>
    </sheetView>
  </sheetViews>
  <sheetFormatPr defaultRowHeight="15" x14ac:dyDescent="0.25"/>
  <cols>
    <col min="1" max="1" width="5.7109375" customWidth="1"/>
    <col min="2" max="2" width="7.7109375" customWidth="1"/>
    <col min="3" max="3" width="9.28515625" customWidth="1"/>
    <col min="4" max="4" width="35.7109375" customWidth="1"/>
    <col min="5" max="5" width="24.42578125" customWidth="1"/>
    <col min="6" max="7" width="20.7109375" customWidth="1"/>
    <col min="8" max="8" width="10.7109375" style="8" customWidth="1"/>
  </cols>
  <sheetData>
    <row r="2" spans="2:8" ht="24.95" customHeight="1" x14ac:dyDescent="0.25">
      <c r="B2" s="150" t="s">
        <v>193</v>
      </c>
      <c r="C2" s="150"/>
      <c r="D2" s="150"/>
      <c r="E2" s="150"/>
      <c r="F2" s="150"/>
      <c r="G2" s="150"/>
      <c r="H2" s="150"/>
    </row>
    <row r="3" spans="2:8" ht="15.95" customHeight="1" x14ac:dyDescent="0.25">
      <c r="B3" s="151" t="s">
        <v>17</v>
      </c>
      <c r="C3" s="151"/>
      <c r="D3" s="151"/>
      <c r="E3" s="151"/>
      <c r="F3" s="151"/>
      <c r="G3" s="151"/>
      <c r="H3" s="151"/>
    </row>
    <row r="4" spans="2:8" ht="15.95" customHeight="1" x14ac:dyDescent="0.25">
      <c r="B4" s="151" t="s">
        <v>18</v>
      </c>
      <c r="C4" s="151"/>
      <c r="D4" s="151"/>
      <c r="E4" s="151"/>
      <c r="F4" s="151"/>
      <c r="G4" s="151"/>
      <c r="H4" s="151"/>
    </row>
    <row r="5" spans="2:8" ht="15.75" x14ac:dyDescent="0.25">
      <c r="C5" s="16"/>
      <c r="D5" s="16"/>
      <c r="E5" s="16"/>
      <c r="F5" s="16"/>
      <c r="G5" s="16"/>
      <c r="H5" s="110"/>
    </row>
    <row r="6" spans="2:8" ht="15.75" x14ac:dyDescent="0.25">
      <c r="C6" s="16"/>
      <c r="D6" s="16"/>
      <c r="E6" s="16"/>
      <c r="F6" s="16"/>
      <c r="G6" s="16"/>
      <c r="H6" s="110"/>
    </row>
    <row r="7" spans="2:8" ht="15.75" x14ac:dyDescent="0.25">
      <c r="B7" s="2"/>
      <c r="C7" s="17"/>
      <c r="D7" s="17"/>
      <c r="E7" s="17" t="s">
        <v>12</v>
      </c>
      <c r="F7" s="17" t="s">
        <v>13</v>
      </c>
      <c r="G7" s="17" t="s">
        <v>187</v>
      </c>
      <c r="H7" s="111" t="s">
        <v>14</v>
      </c>
    </row>
    <row r="8" spans="2:8" ht="15" customHeight="1" x14ac:dyDescent="0.25">
      <c r="B8" s="92" t="s">
        <v>39</v>
      </c>
      <c r="C8" s="19" t="s">
        <v>19</v>
      </c>
      <c r="D8" s="19" t="s">
        <v>20</v>
      </c>
      <c r="E8" s="19" t="s">
        <v>181</v>
      </c>
      <c r="F8" s="20" t="s">
        <v>21</v>
      </c>
      <c r="G8" s="20" t="s">
        <v>188</v>
      </c>
      <c r="H8" s="21" t="s">
        <v>190</v>
      </c>
    </row>
    <row r="9" spans="2:8" x14ac:dyDescent="0.25">
      <c r="B9" s="55"/>
      <c r="C9" s="87" t="s">
        <v>22</v>
      </c>
      <c r="D9" s="56" t="s">
        <v>23</v>
      </c>
      <c r="E9" s="57">
        <f>SUM(E11,E14)</f>
        <v>411070</v>
      </c>
      <c r="F9" s="57">
        <f>SUM(F11,F14)</f>
        <v>411930</v>
      </c>
      <c r="G9" s="57">
        <f>SUM(G11,G14)</f>
        <v>510520</v>
      </c>
      <c r="H9" s="128">
        <f>G9/E9</f>
        <v>1.2419295983652419</v>
      </c>
    </row>
    <row r="10" spans="2:8" x14ac:dyDescent="0.25">
      <c r="B10" s="18"/>
      <c r="C10" s="22">
        <v>67</v>
      </c>
      <c r="D10" s="23" t="s">
        <v>160</v>
      </c>
      <c r="E10" s="24"/>
      <c r="F10" s="25"/>
      <c r="G10" s="25"/>
      <c r="H10" s="121"/>
    </row>
    <row r="11" spans="2:8" ht="36" x14ac:dyDescent="0.25">
      <c r="B11" s="18"/>
      <c r="C11" s="22">
        <v>671</v>
      </c>
      <c r="D11" s="79" t="s">
        <v>161</v>
      </c>
      <c r="E11" s="24">
        <f>SUM(E12:E13)</f>
        <v>411070</v>
      </c>
      <c r="F11" s="25">
        <f>F12+F13</f>
        <v>411930</v>
      </c>
      <c r="G11" s="25">
        <f>G12+G13</f>
        <v>510520</v>
      </c>
      <c r="H11" s="121">
        <f>G11/E11</f>
        <v>1.2419295983652419</v>
      </c>
    </row>
    <row r="12" spans="2:8" ht="24" x14ac:dyDescent="0.25">
      <c r="B12" s="54" t="s">
        <v>43</v>
      </c>
      <c r="C12" s="26">
        <v>6711</v>
      </c>
      <c r="D12" s="27" t="s">
        <v>25</v>
      </c>
      <c r="E12" s="28">
        <v>411070</v>
      </c>
      <c r="F12" s="28">
        <v>411930</v>
      </c>
      <c r="G12" s="28">
        <v>500520</v>
      </c>
      <c r="H12" s="129">
        <f>G12/E12</f>
        <v>1.2176028413652176</v>
      </c>
    </row>
    <row r="13" spans="2:8" ht="24" x14ac:dyDescent="0.25">
      <c r="B13" s="136" t="s">
        <v>44</v>
      </c>
      <c r="C13" s="137">
        <v>6712</v>
      </c>
      <c r="D13" s="138" t="s">
        <v>26</v>
      </c>
      <c r="E13" s="4">
        <v>0</v>
      </c>
      <c r="F13" s="4">
        <v>0</v>
      </c>
      <c r="G13" s="4">
        <v>10000</v>
      </c>
      <c r="H13" s="139">
        <v>0</v>
      </c>
    </row>
    <row r="14" spans="2:8" ht="30" x14ac:dyDescent="0.25">
      <c r="B14" s="35"/>
      <c r="C14" s="30">
        <v>68</v>
      </c>
      <c r="D14" s="86" t="s">
        <v>162</v>
      </c>
      <c r="E14" s="75">
        <f>SUM(E16)</f>
        <v>0</v>
      </c>
      <c r="F14" s="25">
        <f>F15+F16</f>
        <v>0</v>
      </c>
      <c r="G14" s="25">
        <f>G15+G16</f>
        <v>0</v>
      </c>
      <c r="H14" s="121">
        <v>0</v>
      </c>
    </row>
    <row r="15" spans="2:8" x14ac:dyDescent="0.25">
      <c r="B15" s="35"/>
      <c r="C15" s="30">
        <v>683</v>
      </c>
      <c r="D15" s="80" t="s">
        <v>163</v>
      </c>
      <c r="E15" s="75">
        <f>SUM(E16)</f>
        <v>0</v>
      </c>
      <c r="F15" s="25">
        <f>F16</f>
        <v>0</v>
      </c>
      <c r="G15" s="25">
        <f>G16</f>
        <v>0</v>
      </c>
      <c r="H15" s="121">
        <v>0</v>
      </c>
    </row>
    <row r="16" spans="2:8" x14ac:dyDescent="0.25">
      <c r="B16" s="35" t="s">
        <v>45</v>
      </c>
      <c r="C16" s="26">
        <v>6831</v>
      </c>
      <c r="D16" s="27" t="s">
        <v>27</v>
      </c>
      <c r="E16" s="4">
        <v>0</v>
      </c>
      <c r="F16" s="3">
        <v>0</v>
      </c>
      <c r="G16" s="3">
        <v>0</v>
      </c>
      <c r="H16" s="129">
        <v>0</v>
      </c>
    </row>
    <row r="17" spans="2:8" x14ac:dyDescent="0.25">
      <c r="B17" s="152"/>
      <c r="C17" s="152"/>
      <c r="D17" s="152"/>
      <c r="E17" s="152"/>
      <c r="F17" s="152"/>
      <c r="G17" s="152"/>
      <c r="H17" s="152"/>
    </row>
    <row r="18" spans="2:8" x14ac:dyDescent="0.25">
      <c r="B18" s="58"/>
      <c r="C18" s="88" t="s">
        <v>28</v>
      </c>
      <c r="D18" s="59" t="s">
        <v>23</v>
      </c>
      <c r="E18" s="48">
        <f>SUM(E20)</f>
        <v>200</v>
      </c>
      <c r="F18" s="48">
        <f t="shared" ref="F18:G18" si="0">SUM(F20)</f>
        <v>550</v>
      </c>
      <c r="G18" s="48">
        <f t="shared" si="0"/>
        <v>560</v>
      </c>
      <c r="H18" s="120">
        <f>G18/E18</f>
        <v>2.8</v>
      </c>
    </row>
    <row r="19" spans="2:8" x14ac:dyDescent="0.25">
      <c r="B19" s="35"/>
      <c r="C19" s="22">
        <v>66</v>
      </c>
      <c r="D19" s="23" t="s">
        <v>29</v>
      </c>
      <c r="E19" s="28"/>
      <c r="F19" s="28"/>
      <c r="G19" s="28"/>
      <c r="H19" s="129"/>
    </row>
    <row r="20" spans="2:8" ht="24" x14ac:dyDescent="0.25">
      <c r="B20" s="35"/>
      <c r="C20" s="22">
        <v>661</v>
      </c>
      <c r="D20" s="79" t="s">
        <v>164</v>
      </c>
      <c r="E20" s="25">
        <f>SUM(E21)</f>
        <v>200</v>
      </c>
      <c r="F20" s="25">
        <f t="shared" ref="F20:G20" si="1">SUM(F21)</f>
        <v>550</v>
      </c>
      <c r="G20" s="25">
        <f t="shared" si="1"/>
        <v>560</v>
      </c>
      <c r="H20" s="129">
        <f>G20/E20</f>
        <v>2.8</v>
      </c>
    </row>
    <row r="21" spans="2:8" x14ac:dyDescent="0.25">
      <c r="B21" s="35" t="s">
        <v>46</v>
      </c>
      <c r="C21" s="26">
        <v>6615</v>
      </c>
      <c r="D21" s="31" t="s">
        <v>30</v>
      </c>
      <c r="E21" s="3">
        <v>200</v>
      </c>
      <c r="F21" s="3">
        <v>550</v>
      </c>
      <c r="G21" s="3">
        <v>560</v>
      </c>
      <c r="H21" s="129">
        <f>G21/E21</f>
        <v>2.8</v>
      </c>
    </row>
    <row r="22" spans="2:8" x14ac:dyDescent="0.25">
      <c r="B22" s="152"/>
      <c r="C22" s="153"/>
      <c r="D22" s="153"/>
      <c r="E22" s="153"/>
      <c r="F22" s="153"/>
      <c r="G22" s="153"/>
      <c r="H22" s="153"/>
    </row>
    <row r="23" spans="2:8" x14ac:dyDescent="0.25">
      <c r="B23" s="55"/>
      <c r="C23" s="88" t="s">
        <v>31</v>
      </c>
      <c r="D23" s="47"/>
      <c r="E23" s="48">
        <f>SUM(E26:E28)</f>
        <v>93310</v>
      </c>
      <c r="F23" s="48">
        <f t="shared" ref="F23:G23" si="2">SUM(F26:F28)</f>
        <v>94230</v>
      </c>
      <c r="G23" s="48">
        <f t="shared" si="2"/>
        <v>89270</v>
      </c>
      <c r="H23" s="120">
        <f>G23/E23</f>
        <v>0.95670346157968067</v>
      </c>
    </row>
    <row r="24" spans="2:8" x14ac:dyDescent="0.25">
      <c r="B24" s="18"/>
      <c r="C24" s="32">
        <v>65</v>
      </c>
      <c r="D24" s="34" t="s">
        <v>32</v>
      </c>
      <c r="E24" s="93">
        <f>SUM(E25)</f>
        <v>93310</v>
      </c>
      <c r="F24" s="93">
        <f t="shared" ref="F24:G24" si="3">SUM(F25)</f>
        <v>94230</v>
      </c>
      <c r="G24" s="93">
        <f t="shared" si="3"/>
        <v>89270</v>
      </c>
      <c r="H24" s="121">
        <f>G24/E24</f>
        <v>0.95670346157968067</v>
      </c>
    </row>
    <row r="25" spans="2:8" x14ac:dyDescent="0.25">
      <c r="B25" s="18"/>
      <c r="C25" s="30">
        <v>652</v>
      </c>
      <c r="D25" s="81" t="s">
        <v>32</v>
      </c>
      <c r="E25" s="93">
        <f>SUM(E26:E28)</f>
        <v>93310</v>
      </c>
      <c r="F25" s="93">
        <f t="shared" ref="F25:G25" si="4">SUM(F26:F28)</f>
        <v>94230</v>
      </c>
      <c r="G25" s="93">
        <f t="shared" si="4"/>
        <v>89270</v>
      </c>
      <c r="H25" s="121">
        <f t="shared" ref="H25:H28" si="5">G25/E25</f>
        <v>0.95670346157968067</v>
      </c>
    </row>
    <row r="26" spans="2:8" ht="15" customHeight="1" x14ac:dyDescent="0.25">
      <c r="B26" s="35" t="s">
        <v>47</v>
      </c>
      <c r="C26" s="26">
        <v>6526</v>
      </c>
      <c r="D26" s="31" t="s">
        <v>40</v>
      </c>
      <c r="E26" s="3">
        <v>87750</v>
      </c>
      <c r="F26" s="3">
        <v>91811</v>
      </c>
      <c r="G26" s="3">
        <v>87000</v>
      </c>
      <c r="H26" s="118">
        <f t="shared" si="5"/>
        <v>0.99145299145299148</v>
      </c>
    </row>
    <row r="27" spans="2:8" x14ac:dyDescent="0.25">
      <c r="B27" s="35" t="s">
        <v>48</v>
      </c>
      <c r="C27" s="26">
        <v>6526</v>
      </c>
      <c r="D27" s="31" t="s">
        <v>33</v>
      </c>
      <c r="E27" s="3">
        <v>900</v>
      </c>
      <c r="F27" s="46">
        <v>900</v>
      </c>
      <c r="G27" s="46">
        <v>751</v>
      </c>
      <c r="H27" s="118">
        <f t="shared" si="5"/>
        <v>0.83444444444444443</v>
      </c>
    </row>
    <row r="28" spans="2:8" x14ac:dyDescent="0.25">
      <c r="B28" s="35"/>
      <c r="C28" s="26">
        <v>9221</v>
      </c>
      <c r="D28" s="31" t="s">
        <v>38</v>
      </c>
      <c r="E28" s="3">
        <v>4660</v>
      </c>
      <c r="F28" s="46">
        <v>1519</v>
      </c>
      <c r="G28" s="46">
        <v>1519</v>
      </c>
      <c r="H28" s="118">
        <f t="shared" si="5"/>
        <v>0.32596566523605153</v>
      </c>
    </row>
    <row r="29" spans="2:8" x14ac:dyDescent="0.25">
      <c r="B29" s="152"/>
      <c r="C29" s="152"/>
      <c r="D29" s="152"/>
      <c r="E29" s="152"/>
      <c r="F29" s="152"/>
      <c r="G29" s="152"/>
      <c r="H29" s="152"/>
    </row>
    <row r="30" spans="2:8" x14ac:dyDescent="0.25">
      <c r="B30" s="55"/>
      <c r="C30" s="87" t="s">
        <v>34</v>
      </c>
      <c r="D30" s="59" t="s">
        <v>23</v>
      </c>
      <c r="E30" s="60">
        <f>SUM(E32,E35)</f>
        <v>1600</v>
      </c>
      <c r="F30" s="60">
        <f t="shared" ref="F30:G30" si="6">SUM(F32,F35)</f>
        <v>1600</v>
      </c>
      <c r="G30" s="60">
        <f t="shared" si="6"/>
        <v>1930</v>
      </c>
      <c r="H30" s="120">
        <f>G30/E30</f>
        <v>1.20625</v>
      </c>
    </row>
    <row r="31" spans="2:8" x14ac:dyDescent="0.25">
      <c r="B31" s="18"/>
      <c r="C31" s="22">
        <v>63</v>
      </c>
      <c r="D31" s="23" t="s">
        <v>41</v>
      </c>
      <c r="E31" s="94">
        <f>SUM(E33:E34)</f>
        <v>930</v>
      </c>
      <c r="F31" s="97">
        <f t="shared" ref="F31:G31" si="7">SUM(F33:F34)</f>
        <v>930</v>
      </c>
      <c r="G31" s="97">
        <f t="shared" si="7"/>
        <v>930</v>
      </c>
      <c r="H31" s="121">
        <f>G31/E31</f>
        <v>1</v>
      </c>
    </row>
    <row r="32" spans="2:8" x14ac:dyDescent="0.25">
      <c r="B32" s="18"/>
      <c r="C32" s="22">
        <v>633</v>
      </c>
      <c r="D32" s="23"/>
      <c r="E32" s="94">
        <f>SUM(E33:E34)</f>
        <v>930</v>
      </c>
      <c r="F32" s="97">
        <f t="shared" ref="F32:G32" si="8">SUM(F33:F34)</f>
        <v>930</v>
      </c>
      <c r="G32" s="97">
        <f t="shared" si="8"/>
        <v>930</v>
      </c>
      <c r="H32" s="121">
        <f t="shared" ref="H32:H37" si="9">G32/E32</f>
        <v>1</v>
      </c>
    </row>
    <row r="33" spans="2:8" x14ac:dyDescent="0.25">
      <c r="B33" s="35" t="s">
        <v>49</v>
      </c>
      <c r="C33" s="33">
        <v>6331</v>
      </c>
      <c r="D33" s="43" t="s">
        <v>35</v>
      </c>
      <c r="E33" s="28">
        <v>930</v>
      </c>
      <c r="F33" s="98">
        <v>930</v>
      </c>
      <c r="G33" s="98">
        <v>930</v>
      </c>
      <c r="H33" s="129">
        <f t="shared" si="9"/>
        <v>1</v>
      </c>
    </row>
    <row r="34" spans="2:8" x14ac:dyDescent="0.25">
      <c r="B34" s="35" t="s">
        <v>50</v>
      </c>
      <c r="C34" s="26">
        <v>6331</v>
      </c>
      <c r="D34" s="31" t="s">
        <v>36</v>
      </c>
      <c r="E34" s="3">
        <v>0</v>
      </c>
      <c r="F34" s="96">
        <v>0</v>
      </c>
      <c r="G34" s="96">
        <v>0</v>
      </c>
      <c r="H34" s="129">
        <v>0</v>
      </c>
    </row>
    <row r="35" spans="2:8" x14ac:dyDescent="0.25">
      <c r="B35" s="35"/>
      <c r="C35" s="30">
        <v>66</v>
      </c>
      <c r="D35" s="34" t="s">
        <v>42</v>
      </c>
      <c r="E35" s="25">
        <f>SUM(E37)</f>
        <v>670</v>
      </c>
      <c r="F35" s="25">
        <f>SUM(F37)</f>
        <v>670</v>
      </c>
      <c r="G35" s="25">
        <f>SUM(G37)</f>
        <v>1000</v>
      </c>
      <c r="H35" s="121">
        <f t="shared" si="9"/>
        <v>1.4925373134328359</v>
      </c>
    </row>
    <row r="36" spans="2:8" ht="24" x14ac:dyDescent="0.25">
      <c r="B36" s="35"/>
      <c r="C36" s="30">
        <v>663</v>
      </c>
      <c r="D36" s="80" t="s">
        <v>165</v>
      </c>
      <c r="E36" s="25">
        <f>SUM(E37)</f>
        <v>670</v>
      </c>
      <c r="F36" s="25">
        <f>SUM(F37)</f>
        <v>670</v>
      </c>
      <c r="G36" s="25">
        <f>SUM(G37)</f>
        <v>1000</v>
      </c>
      <c r="H36" s="121">
        <f t="shared" si="9"/>
        <v>1.4925373134328359</v>
      </c>
    </row>
    <row r="37" spans="2:8" x14ac:dyDescent="0.25">
      <c r="B37" s="35" t="s">
        <v>51</v>
      </c>
      <c r="C37" s="26">
        <v>6631</v>
      </c>
      <c r="D37" s="31" t="s">
        <v>37</v>
      </c>
      <c r="E37" s="3">
        <v>670</v>
      </c>
      <c r="F37" s="96">
        <v>670</v>
      </c>
      <c r="G37" s="3">
        <v>1000</v>
      </c>
      <c r="H37" s="129">
        <f t="shared" si="9"/>
        <v>1.4925373134328359</v>
      </c>
    </row>
    <row r="38" spans="2:8" x14ac:dyDescent="0.25">
      <c r="B38" s="35"/>
      <c r="C38" s="26"/>
      <c r="D38" s="31"/>
      <c r="E38" s="3"/>
      <c r="F38" s="96"/>
      <c r="G38" s="96"/>
      <c r="H38" s="118"/>
    </row>
    <row r="39" spans="2:8" x14ac:dyDescent="0.25">
      <c r="B39" s="152"/>
      <c r="C39" s="153"/>
      <c r="D39" s="153"/>
      <c r="E39" s="153"/>
      <c r="F39" s="153"/>
      <c r="G39" s="153"/>
      <c r="H39" s="153"/>
    </row>
    <row r="40" spans="2:8" x14ac:dyDescent="0.25">
      <c r="B40" s="55"/>
      <c r="C40" s="61"/>
      <c r="D40" s="59" t="s">
        <v>75</v>
      </c>
      <c r="E40" s="48">
        <f>SUM(E9,E18,E23,E30)</f>
        <v>506180</v>
      </c>
      <c r="F40" s="48">
        <f>SUM(F9,F18,F23,F30)</f>
        <v>508310</v>
      </c>
      <c r="G40" s="48">
        <f>SUM(G9,G18,G23,G30)</f>
        <v>602280</v>
      </c>
      <c r="H40" s="120">
        <f>G40/E40</f>
        <v>1.1898534118297839</v>
      </c>
    </row>
  </sheetData>
  <mergeCells count="7">
    <mergeCell ref="B2:H2"/>
    <mergeCell ref="B3:H3"/>
    <mergeCell ref="B4:H4"/>
    <mergeCell ref="B39:H39"/>
    <mergeCell ref="B17:H17"/>
    <mergeCell ref="B29:H29"/>
    <mergeCell ref="B22:H22"/>
  </mergeCells>
  <pageMargins left="0.25" right="0.25" top="0.75" bottom="0.75" header="0.3" footer="0.3"/>
  <pageSetup paperSize="9" scale="73" fitToHeight="0" orientation="portrait" horizontalDpi="4294967294" verticalDpi="4294967294" r:id="rId1"/>
  <ignoredErrors>
    <ignoredError sqref="B12:B16 B21 B26:B28 B33:B3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102"/>
  <sheetViews>
    <sheetView topLeftCell="A76" workbookViewId="0">
      <selection activeCell="B2" sqref="B2:H2"/>
    </sheetView>
  </sheetViews>
  <sheetFormatPr defaultRowHeight="15" x14ac:dyDescent="0.25"/>
  <cols>
    <col min="1" max="1" width="5.7109375" customWidth="1"/>
    <col min="2" max="2" width="7.7109375" customWidth="1"/>
    <col min="4" max="4" width="40.140625" customWidth="1"/>
    <col min="5" max="5" width="22.140625" customWidth="1"/>
    <col min="6" max="6" width="18.42578125" customWidth="1"/>
    <col min="7" max="7" width="16.5703125" customWidth="1"/>
    <col min="8" max="8" width="10.85546875" customWidth="1"/>
  </cols>
  <sheetData>
    <row r="2" spans="2:8" ht="24.95" customHeight="1" x14ac:dyDescent="0.25">
      <c r="B2" s="150" t="s">
        <v>193</v>
      </c>
      <c r="C2" s="150"/>
      <c r="D2" s="150"/>
      <c r="E2" s="150"/>
      <c r="F2" s="150"/>
      <c r="G2" s="150"/>
      <c r="H2" s="150"/>
    </row>
    <row r="3" spans="2:8" ht="15.95" customHeight="1" x14ac:dyDescent="0.25">
      <c r="B3" s="151" t="s">
        <v>52</v>
      </c>
      <c r="C3" s="151"/>
      <c r="D3" s="151"/>
      <c r="E3" s="151"/>
      <c r="F3" s="151"/>
      <c r="G3" s="151"/>
      <c r="H3" s="151"/>
    </row>
    <row r="4" spans="2:8" ht="15.95" customHeight="1" x14ac:dyDescent="0.25">
      <c r="B4" s="151" t="s">
        <v>18</v>
      </c>
      <c r="C4" s="151"/>
      <c r="D4" s="151"/>
      <c r="E4" s="151"/>
      <c r="F4" s="151"/>
      <c r="G4" s="151"/>
      <c r="H4" s="151"/>
    </row>
    <row r="5" spans="2:8" ht="15.95" customHeight="1" x14ac:dyDescent="0.25">
      <c r="C5" s="36"/>
      <c r="D5" s="36"/>
      <c r="E5" s="36"/>
      <c r="F5" s="36"/>
      <c r="G5" s="36"/>
      <c r="H5" s="36"/>
    </row>
    <row r="6" spans="2:8" x14ac:dyDescent="0.25">
      <c r="C6" s="140"/>
      <c r="D6" s="140"/>
      <c r="E6" s="140"/>
      <c r="F6" s="140"/>
      <c r="G6" s="140"/>
      <c r="H6" s="140"/>
    </row>
    <row r="7" spans="2:8" ht="15" customHeight="1" x14ac:dyDescent="0.25">
      <c r="B7" s="2"/>
      <c r="C7" s="19"/>
      <c r="D7" s="19"/>
      <c r="E7" s="37" t="s">
        <v>12</v>
      </c>
      <c r="F7" s="37" t="s">
        <v>13</v>
      </c>
      <c r="G7" s="115" t="s">
        <v>187</v>
      </c>
      <c r="H7" s="130" t="s">
        <v>14</v>
      </c>
    </row>
    <row r="8" spans="2:8" s="10" customFormat="1" ht="15" customHeight="1" x14ac:dyDescent="0.25">
      <c r="B8" s="92" t="s">
        <v>39</v>
      </c>
      <c r="C8" s="19" t="s">
        <v>19</v>
      </c>
      <c r="D8" s="19" t="s">
        <v>20</v>
      </c>
      <c r="E8" s="19" t="s">
        <v>181</v>
      </c>
      <c r="F8" s="20" t="s">
        <v>21</v>
      </c>
      <c r="G8" s="20" t="s">
        <v>188</v>
      </c>
      <c r="H8" s="21" t="s">
        <v>189</v>
      </c>
    </row>
    <row r="9" spans="2:8" x14ac:dyDescent="0.25">
      <c r="B9" s="38"/>
      <c r="C9" s="77"/>
      <c r="D9" s="67" t="s">
        <v>23</v>
      </c>
      <c r="E9" s="39">
        <f>SUM(E10)</f>
        <v>411070</v>
      </c>
      <c r="F9" s="39">
        <f>SUM(F10)</f>
        <v>411930</v>
      </c>
      <c r="G9" s="39">
        <f>SUM(G10)</f>
        <v>510520</v>
      </c>
      <c r="H9" s="116">
        <f t="shared" ref="H9:H15" si="0">G9/E9</f>
        <v>1.2419295983652419</v>
      </c>
    </row>
    <row r="10" spans="2:8" x14ac:dyDescent="0.25">
      <c r="B10" s="40"/>
      <c r="C10" s="41" t="s">
        <v>22</v>
      </c>
      <c r="D10" s="91" t="s">
        <v>24</v>
      </c>
      <c r="E10" s="74">
        <f>SUM(E11,E24,E32)</f>
        <v>411070</v>
      </c>
      <c r="F10" s="99">
        <f>SUM(F11,F24,F32)</f>
        <v>411930</v>
      </c>
      <c r="G10" s="99">
        <f>SUM(G11,G24,G32)</f>
        <v>510520</v>
      </c>
      <c r="H10" s="128">
        <f t="shared" si="0"/>
        <v>1.2419295983652419</v>
      </c>
    </row>
    <row r="11" spans="2:8" ht="15" customHeight="1" x14ac:dyDescent="0.25">
      <c r="B11" s="49"/>
      <c r="C11" s="22">
        <v>31</v>
      </c>
      <c r="D11" s="23" t="s">
        <v>173</v>
      </c>
      <c r="E11" s="24">
        <f>SUM(E12,E14,E21)</f>
        <v>395340</v>
      </c>
      <c r="F11" s="24">
        <f>SUM(F12,F14,F21)</f>
        <v>396200</v>
      </c>
      <c r="G11" s="24">
        <f>SUM(G12,G14,G21)</f>
        <v>474320</v>
      </c>
      <c r="H11" s="117">
        <f t="shared" si="0"/>
        <v>1.1997774067890929</v>
      </c>
    </row>
    <row r="12" spans="2:8" ht="15" customHeight="1" x14ac:dyDescent="0.25">
      <c r="B12" s="49"/>
      <c r="C12" s="22">
        <v>311</v>
      </c>
      <c r="D12" s="82" t="s">
        <v>166</v>
      </c>
      <c r="E12" s="24">
        <f>SUM(E13)</f>
        <v>325500</v>
      </c>
      <c r="F12" s="24">
        <f>SUM(F13)</f>
        <v>325500</v>
      </c>
      <c r="G12" s="24">
        <f>SUM(G13)</f>
        <v>380000</v>
      </c>
      <c r="H12" s="117">
        <f t="shared" si="0"/>
        <v>1.1674347158218126</v>
      </c>
    </row>
    <row r="13" spans="2:8" x14ac:dyDescent="0.25">
      <c r="B13" s="49" t="s">
        <v>80</v>
      </c>
      <c r="C13" s="26">
        <v>3111</v>
      </c>
      <c r="D13" s="31" t="s">
        <v>76</v>
      </c>
      <c r="E13" s="4">
        <v>325500</v>
      </c>
      <c r="F13" s="3">
        <v>325500</v>
      </c>
      <c r="G13" s="3">
        <v>380000</v>
      </c>
      <c r="H13" s="118">
        <f t="shared" si="0"/>
        <v>1.1674347158218126</v>
      </c>
    </row>
    <row r="14" spans="2:8" x14ac:dyDescent="0.25">
      <c r="B14" s="49"/>
      <c r="C14" s="30">
        <v>312</v>
      </c>
      <c r="D14" s="81" t="s">
        <v>167</v>
      </c>
      <c r="E14" s="75">
        <f>SUM(E15:E19)</f>
        <v>17740</v>
      </c>
      <c r="F14" s="75">
        <f>SUM(F15:F19)</f>
        <v>18600</v>
      </c>
      <c r="G14" s="75">
        <f>SUM(G15:G20)</f>
        <v>29220</v>
      </c>
      <c r="H14" s="117">
        <f t="shared" si="0"/>
        <v>1.6471251409244645</v>
      </c>
    </row>
    <row r="15" spans="2:8" x14ac:dyDescent="0.25">
      <c r="B15" s="49" t="s">
        <v>81</v>
      </c>
      <c r="C15" s="26">
        <v>3121</v>
      </c>
      <c r="D15" s="31" t="s">
        <v>77</v>
      </c>
      <c r="E15" s="3">
        <v>6400</v>
      </c>
      <c r="F15" s="42">
        <v>6400</v>
      </c>
      <c r="G15" s="42">
        <v>6400</v>
      </c>
      <c r="H15" s="118">
        <f t="shared" si="0"/>
        <v>1</v>
      </c>
    </row>
    <row r="16" spans="2:8" x14ac:dyDescent="0.25">
      <c r="B16" s="49" t="s">
        <v>82</v>
      </c>
      <c r="C16" s="26">
        <v>3121</v>
      </c>
      <c r="D16" s="31" t="s">
        <v>183</v>
      </c>
      <c r="E16" s="4">
        <v>8950</v>
      </c>
      <c r="F16" s="3">
        <v>8950</v>
      </c>
      <c r="G16" s="3">
        <v>9300</v>
      </c>
      <c r="H16" s="118">
        <f t="shared" ref="H16:H18" si="1">G16/E16</f>
        <v>1.0391061452513966</v>
      </c>
    </row>
    <row r="17" spans="2:8" x14ac:dyDescent="0.25">
      <c r="B17" s="49" t="s">
        <v>83</v>
      </c>
      <c r="C17" s="26">
        <v>3121</v>
      </c>
      <c r="D17" s="43" t="s">
        <v>53</v>
      </c>
      <c r="E17" s="4">
        <v>0</v>
      </c>
      <c r="F17" s="3">
        <v>0</v>
      </c>
      <c r="G17" s="3">
        <v>2200</v>
      </c>
      <c r="H17" s="118">
        <v>0</v>
      </c>
    </row>
    <row r="18" spans="2:8" x14ac:dyDescent="0.25">
      <c r="B18" s="49" t="s">
        <v>84</v>
      </c>
      <c r="C18" s="26">
        <v>3121</v>
      </c>
      <c r="D18" s="43" t="s">
        <v>54</v>
      </c>
      <c r="E18" s="3">
        <v>2390</v>
      </c>
      <c r="F18" s="3">
        <v>2390</v>
      </c>
      <c r="G18" s="3">
        <v>4000</v>
      </c>
      <c r="H18" s="118">
        <f t="shared" si="1"/>
        <v>1.6736401673640167</v>
      </c>
    </row>
    <row r="19" spans="2:8" x14ac:dyDescent="0.25">
      <c r="B19" s="49"/>
      <c r="C19" s="26">
        <v>31215</v>
      </c>
      <c r="D19" s="43" t="s">
        <v>182</v>
      </c>
      <c r="E19" s="3">
        <v>0</v>
      </c>
      <c r="F19" s="3">
        <v>860</v>
      </c>
      <c r="G19" s="3">
        <v>1120</v>
      </c>
      <c r="H19" s="118">
        <v>0</v>
      </c>
    </row>
    <row r="20" spans="2:8" ht="24" x14ac:dyDescent="0.25">
      <c r="B20" s="49"/>
      <c r="C20" s="133">
        <v>31219</v>
      </c>
      <c r="D20" s="134" t="s">
        <v>191</v>
      </c>
      <c r="E20" s="46">
        <v>0</v>
      </c>
      <c r="F20" s="46">
        <v>0</v>
      </c>
      <c r="G20" s="46">
        <v>6200</v>
      </c>
      <c r="H20" s="123">
        <v>0</v>
      </c>
    </row>
    <row r="21" spans="2:8" x14ac:dyDescent="0.25">
      <c r="B21" s="49"/>
      <c r="C21" s="30">
        <v>313</v>
      </c>
      <c r="D21" s="81" t="s">
        <v>168</v>
      </c>
      <c r="E21" s="25">
        <f>SUM(E22:E23)</f>
        <v>52100</v>
      </c>
      <c r="F21" s="25">
        <f>SUM(F22:F23)</f>
        <v>52100</v>
      </c>
      <c r="G21" s="25">
        <f>SUM(G22:G23)</f>
        <v>65100</v>
      </c>
      <c r="H21" s="117">
        <f t="shared" ref="H21:H27" si="2">G21/E21</f>
        <v>1.2495201535508638</v>
      </c>
    </row>
    <row r="22" spans="2:8" x14ac:dyDescent="0.25">
      <c r="B22" s="49" t="s">
        <v>85</v>
      </c>
      <c r="C22" s="26">
        <v>3132</v>
      </c>
      <c r="D22" s="43" t="s">
        <v>55</v>
      </c>
      <c r="E22" s="3">
        <v>50600</v>
      </c>
      <c r="F22" s="3">
        <v>50600</v>
      </c>
      <c r="G22" s="3">
        <v>63200</v>
      </c>
      <c r="H22" s="118">
        <f t="shared" si="2"/>
        <v>1.2490118577075098</v>
      </c>
    </row>
    <row r="23" spans="2:8" x14ac:dyDescent="0.25">
      <c r="B23" s="49" t="s">
        <v>86</v>
      </c>
      <c r="C23" s="26">
        <v>3133</v>
      </c>
      <c r="D23" s="43" t="s">
        <v>78</v>
      </c>
      <c r="E23" s="3">
        <v>1500</v>
      </c>
      <c r="F23" s="3">
        <v>1500</v>
      </c>
      <c r="G23" s="3">
        <v>1900</v>
      </c>
      <c r="H23" s="118">
        <f t="shared" si="2"/>
        <v>1.2666666666666666</v>
      </c>
    </row>
    <row r="24" spans="2:8" x14ac:dyDescent="0.25">
      <c r="B24" s="49"/>
      <c r="C24" s="30">
        <v>32</v>
      </c>
      <c r="D24" s="34" t="s">
        <v>172</v>
      </c>
      <c r="E24" s="25">
        <f>SUM(E25,E27,E29)</f>
        <v>15730</v>
      </c>
      <c r="F24" s="25">
        <f>SUM(F25,F27,F29)</f>
        <v>15730</v>
      </c>
      <c r="G24" s="25">
        <f>SUM(G25,G27,G29)</f>
        <v>26200</v>
      </c>
      <c r="H24" s="117">
        <f t="shared" si="2"/>
        <v>1.6656071201525746</v>
      </c>
    </row>
    <row r="25" spans="2:8" x14ac:dyDescent="0.25">
      <c r="B25" s="49"/>
      <c r="C25" s="30">
        <v>321</v>
      </c>
      <c r="D25" s="81" t="s">
        <v>169</v>
      </c>
      <c r="E25" s="25">
        <f>SUM(E26)</f>
        <v>12000</v>
      </c>
      <c r="F25" s="25">
        <f>SUM(F26)</f>
        <v>12000</v>
      </c>
      <c r="G25" s="25">
        <f>SUM(G26)</f>
        <v>13500</v>
      </c>
      <c r="H25" s="117">
        <f t="shared" si="2"/>
        <v>1.125</v>
      </c>
    </row>
    <row r="26" spans="2:8" x14ac:dyDescent="0.25">
      <c r="B26" s="49" t="s">
        <v>87</v>
      </c>
      <c r="C26" s="26">
        <v>3212</v>
      </c>
      <c r="D26" s="31" t="s">
        <v>56</v>
      </c>
      <c r="E26" s="3">
        <v>12000</v>
      </c>
      <c r="F26" s="3">
        <v>12000</v>
      </c>
      <c r="G26" s="3">
        <v>13500</v>
      </c>
      <c r="H26" s="118">
        <f t="shared" si="2"/>
        <v>1.125</v>
      </c>
    </row>
    <row r="27" spans="2:8" x14ac:dyDescent="0.25">
      <c r="B27" s="49"/>
      <c r="C27" s="83">
        <v>322</v>
      </c>
      <c r="D27" s="84" t="s">
        <v>170</v>
      </c>
      <c r="E27" s="25">
        <f>SUM(E28)</f>
        <v>530</v>
      </c>
      <c r="F27" s="25">
        <f>SUM(F28)</f>
        <v>530</v>
      </c>
      <c r="G27" s="25">
        <f>SUM(G28)</f>
        <v>9500</v>
      </c>
      <c r="H27" s="117">
        <f t="shared" si="2"/>
        <v>17.924528301886792</v>
      </c>
    </row>
    <row r="28" spans="2:8" x14ac:dyDescent="0.25">
      <c r="B28" s="49" t="s">
        <v>88</v>
      </c>
      <c r="C28" s="26">
        <v>3221</v>
      </c>
      <c r="D28" s="31" t="s">
        <v>79</v>
      </c>
      <c r="E28" s="44">
        <v>530</v>
      </c>
      <c r="F28" s="3">
        <v>530</v>
      </c>
      <c r="G28" s="3">
        <v>9500</v>
      </c>
      <c r="H28" s="118">
        <f t="shared" ref="H28:H30" si="3">G28/E28</f>
        <v>17.924528301886792</v>
      </c>
    </row>
    <row r="29" spans="2:8" x14ac:dyDescent="0.25">
      <c r="B29" s="49"/>
      <c r="C29" s="30">
        <v>323</v>
      </c>
      <c r="D29" s="81" t="s">
        <v>171</v>
      </c>
      <c r="E29" s="94">
        <f>SUM(E30:E31)</f>
        <v>3200</v>
      </c>
      <c r="F29" s="94">
        <f>SUM(F30:F31)</f>
        <v>3200</v>
      </c>
      <c r="G29" s="94">
        <f>SUM(G30:G31)</f>
        <v>3200</v>
      </c>
      <c r="H29" s="117">
        <f t="shared" si="3"/>
        <v>1</v>
      </c>
    </row>
    <row r="30" spans="2:8" x14ac:dyDescent="0.25">
      <c r="B30" s="49" t="s">
        <v>89</v>
      </c>
      <c r="C30" s="26">
        <v>3236</v>
      </c>
      <c r="D30" s="31" t="s">
        <v>57</v>
      </c>
      <c r="E30" s="44">
        <v>3200</v>
      </c>
      <c r="F30" s="3">
        <v>3200</v>
      </c>
      <c r="G30" s="3">
        <v>3200</v>
      </c>
      <c r="H30" s="118">
        <f t="shared" si="3"/>
        <v>1</v>
      </c>
    </row>
    <row r="31" spans="2:8" x14ac:dyDescent="0.25">
      <c r="B31" s="49" t="s">
        <v>180</v>
      </c>
      <c r="C31" s="26">
        <v>3239</v>
      </c>
      <c r="D31" s="31" t="s">
        <v>70</v>
      </c>
      <c r="E31" s="44">
        <v>0</v>
      </c>
      <c r="F31" s="3">
        <v>0</v>
      </c>
      <c r="G31" s="3">
        <v>0</v>
      </c>
      <c r="H31" s="118">
        <v>0</v>
      </c>
    </row>
    <row r="32" spans="2:8" ht="15" customHeight="1" x14ac:dyDescent="0.25">
      <c r="B32" s="49"/>
      <c r="C32" s="22">
        <v>42</v>
      </c>
      <c r="D32" s="45" t="s">
        <v>174</v>
      </c>
      <c r="E32" s="25">
        <f>SUM(E34)</f>
        <v>0</v>
      </c>
      <c r="F32" s="25">
        <f>SUM(F34)</f>
        <v>0</v>
      </c>
      <c r="G32" s="25">
        <f>SUM(G34)</f>
        <v>10000</v>
      </c>
      <c r="H32" s="117">
        <v>0</v>
      </c>
    </row>
    <row r="33" spans="2:8" ht="15" customHeight="1" x14ac:dyDescent="0.25">
      <c r="B33" s="49"/>
      <c r="C33" s="22">
        <v>422</v>
      </c>
      <c r="D33" s="79" t="s">
        <v>177</v>
      </c>
      <c r="E33" s="25">
        <f>SUM(E34)</f>
        <v>0</v>
      </c>
      <c r="F33" s="25">
        <f>SUM(F34)</f>
        <v>0</v>
      </c>
      <c r="G33" s="25">
        <f>SUM(G34)</f>
        <v>10000</v>
      </c>
      <c r="H33" s="117">
        <v>0</v>
      </c>
    </row>
    <row r="34" spans="2:8" x14ac:dyDescent="0.25">
      <c r="B34" s="132"/>
      <c r="C34" s="133">
        <v>42273</v>
      </c>
      <c r="D34" s="135" t="s">
        <v>192</v>
      </c>
      <c r="E34" s="46">
        <v>0</v>
      </c>
      <c r="F34" s="46">
        <v>0</v>
      </c>
      <c r="G34" s="46">
        <v>10000</v>
      </c>
      <c r="H34" s="123">
        <v>0</v>
      </c>
    </row>
    <row r="35" spans="2:8" x14ac:dyDescent="0.25">
      <c r="B35" s="63"/>
      <c r="C35" s="64"/>
      <c r="D35" s="68" t="s">
        <v>23</v>
      </c>
      <c r="E35" s="76">
        <f>SUM(E36)</f>
        <v>0</v>
      </c>
      <c r="F35" s="65">
        <v>550</v>
      </c>
      <c r="G35" s="65">
        <f>G36</f>
        <v>560</v>
      </c>
      <c r="H35" s="119">
        <v>0</v>
      </c>
    </row>
    <row r="36" spans="2:8" x14ac:dyDescent="0.25">
      <c r="B36" s="40"/>
      <c r="C36" s="89" t="s">
        <v>28</v>
      </c>
      <c r="D36" s="50" t="s">
        <v>29</v>
      </c>
      <c r="E36" s="48">
        <f>SUM(E37)</f>
        <v>0</v>
      </c>
      <c r="F36" s="48">
        <v>550</v>
      </c>
      <c r="G36" s="48">
        <f>G37</f>
        <v>560</v>
      </c>
      <c r="H36" s="120">
        <v>0</v>
      </c>
    </row>
    <row r="37" spans="2:8" x14ac:dyDescent="0.25">
      <c r="B37" s="49"/>
      <c r="C37" s="30">
        <v>32</v>
      </c>
      <c r="D37" s="112" t="s">
        <v>172</v>
      </c>
      <c r="E37" s="25">
        <f>SUM(E39)</f>
        <v>0</v>
      </c>
      <c r="F37" s="25">
        <f>SUM(F39)</f>
        <v>550</v>
      </c>
      <c r="G37" s="25">
        <f>SUM(G39)</f>
        <v>560</v>
      </c>
      <c r="H37" s="121">
        <v>0</v>
      </c>
    </row>
    <row r="38" spans="2:8" x14ac:dyDescent="0.25">
      <c r="B38" s="49"/>
      <c r="C38" s="85">
        <v>322</v>
      </c>
      <c r="D38" s="131" t="s">
        <v>170</v>
      </c>
      <c r="E38" s="25">
        <f>SUM(E39)</f>
        <v>0</v>
      </c>
      <c r="F38" s="25">
        <f>SUM(F39)</f>
        <v>550</v>
      </c>
      <c r="G38" s="25">
        <f>SUM(G39)</f>
        <v>560</v>
      </c>
      <c r="H38" s="121">
        <v>0</v>
      </c>
    </row>
    <row r="39" spans="2:8" x14ac:dyDescent="0.25">
      <c r="B39" s="49" t="s">
        <v>90</v>
      </c>
      <c r="C39" s="52">
        <v>3221</v>
      </c>
      <c r="D39" s="113" t="s">
        <v>79</v>
      </c>
      <c r="E39" s="3">
        <v>0</v>
      </c>
      <c r="F39" s="3">
        <v>550</v>
      </c>
      <c r="G39" s="3">
        <v>560</v>
      </c>
      <c r="H39" s="118">
        <v>0</v>
      </c>
    </row>
    <row r="40" spans="2:8" x14ac:dyDescent="0.25">
      <c r="B40" s="63"/>
      <c r="C40" s="66"/>
      <c r="D40" s="114" t="s">
        <v>23</v>
      </c>
      <c r="E40" s="72">
        <f>SUM(E41)</f>
        <v>93510</v>
      </c>
      <c r="F40" s="72">
        <f>SUM(F41)</f>
        <v>94230</v>
      </c>
      <c r="G40" s="72">
        <f>SUM(G41)</f>
        <v>89270</v>
      </c>
      <c r="H40" s="124">
        <f>G40/E40</f>
        <v>0.95465725590845896</v>
      </c>
    </row>
    <row r="41" spans="2:8" x14ac:dyDescent="0.25">
      <c r="B41" s="40"/>
      <c r="C41" s="90" t="s">
        <v>31</v>
      </c>
      <c r="D41" s="53" t="s">
        <v>32</v>
      </c>
      <c r="E41" s="48">
        <f>SUM(E42,E82,E86)</f>
        <v>93510</v>
      </c>
      <c r="F41" s="48">
        <f>SUM(F42,F82,F86)</f>
        <v>94230</v>
      </c>
      <c r="G41" s="48">
        <f>SUM(G42,G82,G86)</f>
        <v>89270</v>
      </c>
      <c r="H41" s="120">
        <f>G41/E41</f>
        <v>0.95465725590845896</v>
      </c>
    </row>
    <row r="42" spans="2:8" x14ac:dyDescent="0.25">
      <c r="B42" s="49"/>
      <c r="C42" s="30">
        <v>32</v>
      </c>
      <c r="D42" s="34" t="s">
        <v>172</v>
      </c>
      <c r="E42" s="75">
        <f>SUM(E43,E47,E67,E78)</f>
        <v>92300</v>
      </c>
      <c r="F42" s="75">
        <f>SUM(F43,F47,F67,F78)</f>
        <v>93020</v>
      </c>
      <c r="G42" s="75">
        <f>SUM(G43,G47,G67,G78)</f>
        <v>87865</v>
      </c>
      <c r="H42" s="122">
        <f>G42/E42</f>
        <v>0.95195016251354281</v>
      </c>
    </row>
    <row r="43" spans="2:8" x14ac:dyDescent="0.25">
      <c r="B43" s="49"/>
      <c r="C43" s="30">
        <v>321</v>
      </c>
      <c r="D43" s="81" t="s">
        <v>169</v>
      </c>
      <c r="E43" s="75">
        <f>SUM(E44:E46)</f>
        <v>6200</v>
      </c>
      <c r="F43" s="75">
        <f>SUM(F44:F46)</f>
        <v>5450</v>
      </c>
      <c r="G43" s="75">
        <f>SUM(G44:G46)</f>
        <v>6700</v>
      </c>
      <c r="H43" s="122">
        <f>G43/E43</f>
        <v>1.0806451612903225</v>
      </c>
    </row>
    <row r="44" spans="2:8" x14ac:dyDescent="0.25">
      <c r="B44" s="49" t="s">
        <v>91</v>
      </c>
      <c r="C44" s="70">
        <v>3211</v>
      </c>
      <c r="D44" s="31" t="s">
        <v>58</v>
      </c>
      <c r="E44" s="4">
        <v>100</v>
      </c>
      <c r="F44" s="4">
        <v>350</v>
      </c>
      <c r="G44" s="4">
        <v>110</v>
      </c>
      <c r="H44" s="123">
        <f t="shared" ref="H44:H45" si="4">G44/E44</f>
        <v>1.1000000000000001</v>
      </c>
    </row>
    <row r="45" spans="2:8" x14ac:dyDescent="0.25">
      <c r="B45" s="49" t="s">
        <v>92</v>
      </c>
      <c r="C45" s="70">
        <v>3213</v>
      </c>
      <c r="D45" s="31" t="s">
        <v>59</v>
      </c>
      <c r="E45" s="4">
        <v>6000</v>
      </c>
      <c r="F45" s="109">
        <v>5000</v>
      </c>
      <c r="G45" s="109">
        <v>6000</v>
      </c>
      <c r="H45" s="123">
        <f t="shared" si="4"/>
        <v>1</v>
      </c>
    </row>
    <row r="46" spans="2:8" x14ac:dyDescent="0.25">
      <c r="B46" s="49" t="s">
        <v>93</v>
      </c>
      <c r="C46" s="26">
        <v>3214</v>
      </c>
      <c r="D46" s="27" t="s">
        <v>60</v>
      </c>
      <c r="E46" s="4">
        <v>100</v>
      </c>
      <c r="F46" s="3">
        <v>100</v>
      </c>
      <c r="G46" s="3">
        <f>90+500</f>
        <v>590</v>
      </c>
      <c r="H46" s="123">
        <f t="shared" ref="H46" si="5">G46/E46</f>
        <v>5.9</v>
      </c>
    </row>
    <row r="47" spans="2:8" x14ac:dyDescent="0.25">
      <c r="B47" s="49"/>
      <c r="C47" s="30">
        <v>322</v>
      </c>
      <c r="D47" s="84" t="s">
        <v>170</v>
      </c>
      <c r="E47" s="75">
        <f>SUM(E48:E66)</f>
        <v>62900</v>
      </c>
      <c r="F47" s="75">
        <f>SUM(F48:F66)</f>
        <v>62900</v>
      </c>
      <c r="G47" s="75">
        <f>SUM(G48:G66)</f>
        <v>55600</v>
      </c>
      <c r="H47" s="122">
        <f>G47/E47</f>
        <v>0.88394276629570745</v>
      </c>
    </row>
    <row r="48" spans="2:8" x14ac:dyDescent="0.25">
      <c r="B48" s="49" t="s">
        <v>94</v>
      </c>
      <c r="C48" s="26">
        <v>3221</v>
      </c>
      <c r="D48" s="31" t="s">
        <v>61</v>
      </c>
      <c r="E48" s="4">
        <v>1600</v>
      </c>
      <c r="F48" s="3">
        <v>1600</v>
      </c>
      <c r="G48" s="3">
        <v>1400</v>
      </c>
      <c r="H48" s="123">
        <f>G48/E48</f>
        <v>0.875</v>
      </c>
    </row>
    <row r="49" spans="2:8" x14ac:dyDescent="0.25">
      <c r="B49" s="49" t="s">
        <v>95</v>
      </c>
      <c r="C49" s="26">
        <v>3221</v>
      </c>
      <c r="D49" s="31" t="s">
        <v>96</v>
      </c>
      <c r="E49" s="3">
        <v>6000</v>
      </c>
      <c r="F49" s="46">
        <v>6000</v>
      </c>
      <c r="G49" s="46">
        <v>2400</v>
      </c>
      <c r="H49" s="123">
        <f t="shared" ref="H49:H66" si="6">G49/E49</f>
        <v>0.4</v>
      </c>
    </row>
    <row r="50" spans="2:8" x14ac:dyDescent="0.25">
      <c r="B50" s="49" t="s">
        <v>97</v>
      </c>
      <c r="C50" s="26">
        <v>3221</v>
      </c>
      <c r="D50" s="31" t="s">
        <v>98</v>
      </c>
      <c r="E50" s="3">
        <v>6000</v>
      </c>
      <c r="F50" s="46">
        <v>6000</v>
      </c>
      <c r="G50" s="46">
        <v>2400</v>
      </c>
      <c r="H50" s="123">
        <f t="shared" si="6"/>
        <v>0.4</v>
      </c>
    </row>
    <row r="51" spans="2:8" x14ac:dyDescent="0.25">
      <c r="B51" s="49" t="s">
        <v>99</v>
      </c>
      <c r="C51" s="26">
        <v>3221</v>
      </c>
      <c r="D51" s="31" t="s">
        <v>62</v>
      </c>
      <c r="E51" s="4">
        <v>300</v>
      </c>
      <c r="F51" s="3">
        <v>300</v>
      </c>
      <c r="G51" s="3">
        <v>300</v>
      </c>
      <c r="H51" s="123">
        <f t="shared" si="6"/>
        <v>1</v>
      </c>
    </row>
    <row r="52" spans="2:8" x14ac:dyDescent="0.25">
      <c r="B52" s="49" t="s">
        <v>100</v>
      </c>
      <c r="C52" s="26">
        <v>3221</v>
      </c>
      <c r="D52" s="31" t="s">
        <v>101</v>
      </c>
      <c r="E52" s="3">
        <v>1500</v>
      </c>
      <c r="F52" s="3">
        <v>1500</v>
      </c>
      <c r="G52" s="3">
        <v>3500</v>
      </c>
      <c r="H52" s="123">
        <f t="shared" si="6"/>
        <v>2.3333333333333335</v>
      </c>
    </row>
    <row r="53" spans="2:8" x14ac:dyDescent="0.25">
      <c r="B53" s="49" t="s">
        <v>102</v>
      </c>
      <c r="C53" s="26">
        <v>3221</v>
      </c>
      <c r="D53" s="31" t="s">
        <v>63</v>
      </c>
      <c r="E53" s="3">
        <v>4500</v>
      </c>
      <c r="F53" s="3">
        <v>4500</v>
      </c>
      <c r="G53" s="3">
        <v>4500</v>
      </c>
      <c r="H53" s="123">
        <f t="shared" si="6"/>
        <v>1</v>
      </c>
    </row>
    <row r="54" spans="2:8" x14ac:dyDescent="0.25">
      <c r="B54" s="49" t="s">
        <v>103</v>
      </c>
      <c r="C54" s="26">
        <v>3222</v>
      </c>
      <c r="D54" s="31" t="s">
        <v>184</v>
      </c>
      <c r="E54" s="3">
        <v>27500</v>
      </c>
      <c r="F54" s="3">
        <v>27500</v>
      </c>
      <c r="G54" s="3">
        <v>27500</v>
      </c>
      <c r="H54" s="123">
        <f t="shared" si="6"/>
        <v>1</v>
      </c>
    </row>
    <row r="55" spans="2:8" x14ac:dyDescent="0.25">
      <c r="B55" s="49" t="s">
        <v>103</v>
      </c>
      <c r="C55" s="26">
        <v>3222</v>
      </c>
      <c r="D55" s="43" t="s">
        <v>104</v>
      </c>
      <c r="E55" s="3">
        <v>0</v>
      </c>
      <c r="F55" s="3">
        <v>0</v>
      </c>
      <c r="G55" s="3">
        <v>0</v>
      </c>
      <c r="H55" s="123">
        <v>0</v>
      </c>
    </row>
    <row r="56" spans="2:8" x14ac:dyDescent="0.25">
      <c r="B56" s="49" t="s">
        <v>105</v>
      </c>
      <c r="C56" s="26">
        <v>3222</v>
      </c>
      <c r="D56" s="43" t="s">
        <v>109</v>
      </c>
      <c r="E56" s="3">
        <v>0</v>
      </c>
      <c r="F56" s="3">
        <v>0</v>
      </c>
      <c r="G56" s="3">
        <v>0</v>
      </c>
      <c r="H56" s="123">
        <v>0</v>
      </c>
    </row>
    <row r="57" spans="2:8" x14ac:dyDescent="0.25">
      <c r="B57" s="49" t="s">
        <v>110</v>
      </c>
      <c r="C57" s="26">
        <v>3222</v>
      </c>
      <c r="D57" s="43" t="s">
        <v>111</v>
      </c>
      <c r="E57" s="3">
        <v>0</v>
      </c>
      <c r="F57" s="3">
        <v>0</v>
      </c>
      <c r="G57" s="3">
        <v>0</v>
      </c>
      <c r="H57" s="123">
        <v>0</v>
      </c>
    </row>
    <row r="58" spans="2:8" x14ac:dyDescent="0.25">
      <c r="B58" s="49" t="s">
        <v>112</v>
      </c>
      <c r="C58" s="26">
        <v>3222</v>
      </c>
      <c r="D58" s="31" t="s">
        <v>113</v>
      </c>
      <c r="E58" s="3">
        <v>0</v>
      </c>
      <c r="F58" s="3">
        <v>0</v>
      </c>
      <c r="G58" s="3">
        <v>0</v>
      </c>
      <c r="H58" s="123">
        <v>0</v>
      </c>
    </row>
    <row r="59" spans="2:8" x14ac:dyDescent="0.25">
      <c r="B59" s="49" t="s">
        <v>114</v>
      </c>
      <c r="C59" s="26">
        <v>3222</v>
      </c>
      <c r="D59" s="31" t="s">
        <v>115</v>
      </c>
      <c r="E59" s="3">
        <v>0</v>
      </c>
      <c r="F59" s="3">
        <v>0</v>
      </c>
      <c r="G59" s="3">
        <v>0</v>
      </c>
      <c r="H59" s="123">
        <v>0</v>
      </c>
    </row>
    <row r="60" spans="2:8" x14ac:dyDescent="0.25">
      <c r="B60" s="49" t="s">
        <v>116</v>
      </c>
      <c r="C60" s="26">
        <v>3222</v>
      </c>
      <c r="D60" s="31" t="s">
        <v>117</v>
      </c>
      <c r="E60" s="3">
        <v>0</v>
      </c>
      <c r="F60" s="3">
        <v>0</v>
      </c>
      <c r="G60" s="3">
        <v>0</v>
      </c>
      <c r="H60" s="123">
        <v>0</v>
      </c>
    </row>
    <row r="61" spans="2:8" x14ac:dyDescent="0.25">
      <c r="B61" s="49" t="s">
        <v>118</v>
      </c>
      <c r="C61" s="26">
        <v>3222</v>
      </c>
      <c r="D61" s="31" t="s">
        <v>119</v>
      </c>
      <c r="E61" s="3">
        <v>0</v>
      </c>
      <c r="F61" s="3">
        <v>0</v>
      </c>
      <c r="G61" s="3">
        <v>0</v>
      </c>
      <c r="H61" s="123">
        <v>0</v>
      </c>
    </row>
    <row r="62" spans="2:8" x14ac:dyDescent="0.25">
      <c r="B62" s="49" t="s">
        <v>120</v>
      </c>
      <c r="C62" s="26">
        <v>3222</v>
      </c>
      <c r="D62" s="31" t="s">
        <v>121</v>
      </c>
      <c r="E62" s="3">
        <v>0</v>
      </c>
      <c r="F62" s="3">
        <v>0</v>
      </c>
      <c r="G62" s="3">
        <v>0</v>
      </c>
      <c r="H62" s="123">
        <v>0</v>
      </c>
    </row>
    <row r="63" spans="2:8" x14ac:dyDescent="0.25">
      <c r="B63" s="49" t="s">
        <v>122</v>
      </c>
      <c r="C63" s="26">
        <v>3223</v>
      </c>
      <c r="D63" s="31" t="s">
        <v>64</v>
      </c>
      <c r="E63" s="3">
        <v>7000</v>
      </c>
      <c r="F63" s="3">
        <v>7000</v>
      </c>
      <c r="G63" s="3">
        <v>6000</v>
      </c>
      <c r="H63" s="123">
        <f t="shared" si="6"/>
        <v>0.8571428571428571</v>
      </c>
    </row>
    <row r="64" spans="2:8" x14ac:dyDescent="0.25">
      <c r="B64" s="49" t="s">
        <v>123</v>
      </c>
      <c r="C64" s="26">
        <v>3223</v>
      </c>
      <c r="D64" s="31" t="s">
        <v>65</v>
      </c>
      <c r="E64" s="4">
        <v>7000</v>
      </c>
      <c r="F64" s="3">
        <v>7000</v>
      </c>
      <c r="G64" s="3">
        <v>5000</v>
      </c>
      <c r="H64" s="123">
        <f t="shared" si="6"/>
        <v>0.7142857142857143</v>
      </c>
    </row>
    <row r="65" spans="2:8" x14ac:dyDescent="0.25">
      <c r="B65" s="49" t="s">
        <v>124</v>
      </c>
      <c r="C65" s="26">
        <v>3225</v>
      </c>
      <c r="D65" s="31" t="s">
        <v>125</v>
      </c>
      <c r="E65" s="3">
        <v>1000</v>
      </c>
      <c r="F65" s="3">
        <v>1000</v>
      </c>
      <c r="G65" s="3">
        <v>1500</v>
      </c>
      <c r="H65" s="123">
        <f t="shared" si="6"/>
        <v>1.5</v>
      </c>
    </row>
    <row r="66" spans="2:8" x14ac:dyDescent="0.25">
      <c r="B66" s="49" t="s">
        <v>106</v>
      </c>
      <c r="C66" s="26">
        <v>3227</v>
      </c>
      <c r="D66" s="31" t="s">
        <v>126</v>
      </c>
      <c r="E66" s="3">
        <v>500</v>
      </c>
      <c r="F66" s="3">
        <v>500</v>
      </c>
      <c r="G66" s="3">
        <v>1100</v>
      </c>
      <c r="H66" s="123">
        <f t="shared" si="6"/>
        <v>2.2000000000000002</v>
      </c>
    </row>
    <row r="67" spans="2:8" x14ac:dyDescent="0.25">
      <c r="B67" s="49"/>
      <c r="C67" s="30">
        <v>323</v>
      </c>
      <c r="D67" s="82" t="s">
        <v>171</v>
      </c>
      <c r="E67" s="25">
        <f>SUM(E68:E77)</f>
        <v>21000</v>
      </c>
      <c r="F67" s="25">
        <f>SUM(F68:F77)</f>
        <v>21470</v>
      </c>
      <c r="G67" s="25">
        <f>SUM(G68:G77)</f>
        <v>21445</v>
      </c>
      <c r="H67" s="122">
        <f>G67/E67</f>
        <v>1.0211904761904762</v>
      </c>
    </row>
    <row r="68" spans="2:8" x14ac:dyDescent="0.25">
      <c r="B68" s="49" t="s">
        <v>127</v>
      </c>
      <c r="C68" s="26">
        <v>3231</v>
      </c>
      <c r="D68" s="31" t="s">
        <v>128</v>
      </c>
      <c r="E68" s="3">
        <v>600</v>
      </c>
      <c r="F68" s="3">
        <v>600</v>
      </c>
      <c r="G68" s="3">
        <v>650</v>
      </c>
      <c r="H68" s="123">
        <f>G68/E68</f>
        <v>1.0833333333333333</v>
      </c>
    </row>
    <row r="69" spans="2:8" x14ac:dyDescent="0.25">
      <c r="B69" s="49" t="s">
        <v>129</v>
      </c>
      <c r="C69" s="26">
        <v>3231</v>
      </c>
      <c r="D69" s="31" t="s">
        <v>66</v>
      </c>
      <c r="E69" s="3">
        <v>100</v>
      </c>
      <c r="F69" s="3">
        <v>100</v>
      </c>
      <c r="G69" s="3">
        <v>80</v>
      </c>
      <c r="H69" s="123">
        <f t="shared" ref="H69:H77" si="7">G69/E69</f>
        <v>0.8</v>
      </c>
    </row>
    <row r="70" spans="2:8" x14ac:dyDescent="0.25">
      <c r="B70" s="49" t="s">
        <v>130</v>
      </c>
      <c r="C70" s="26">
        <v>3232</v>
      </c>
      <c r="D70" s="31" t="s">
        <v>131</v>
      </c>
      <c r="E70" s="3">
        <v>4800</v>
      </c>
      <c r="F70" s="46">
        <v>4800</v>
      </c>
      <c r="G70" s="46">
        <v>4745</v>
      </c>
      <c r="H70" s="123">
        <f t="shared" si="7"/>
        <v>0.98854166666666665</v>
      </c>
    </row>
    <row r="71" spans="2:8" x14ac:dyDescent="0.25">
      <c r="B71" s="49" t="s">
        <v>132</v>
      </c>
      <c r="C71" s="26">
        <v>3233</v>
      </c>
      <c r="D71" s="31" t="s">
        <v>133</v>
      </c>
      <c r="E71" s="3">
        <v>0</v>
      </c>
      <c r="F71" s="3">
        <v>0</v>
      </c>
      <c r="G71" s="3">
        <v>0</v>
      </c>
      <c r="H71" s="123">
        <v>0</v>
      </c>
    </row>
    <row r="72" spans="2:8" x14ac:dyDescent="0.25">
      <c r="B72" s="49" t="s">
        <v>134</v>
      </c>
      <c r="C72" s="26">
        <v>3234</v>
      </c>
      <c r="D72" s="31" t="s">
        <v>67</v>
      </c>
      <c r="E72" s="3">
        <v>2500</v>
      </c>
      <c r="F72" s="3">
        <v>2500</v>
      </c>
      <c r="G72" s="3">
        <f>1200+1400+600</f>
        <v>3200</v>
      </c>
      <c r="H72" s="123">
        <f t="shared" si="7"/>
        <v>1.28</v>
      </c>
    </row>
    <row r="73" spans="2:8" x14ac:dyDescent="0.25">
      <c r="B73" s="49" t="s">
        <v>135</v>
      </c>
      <c r="C73" s="26">
        <v>3235</v>
      </c>
      <c r="D73" s="31" t="s">
        <v>68</v>
      </c>
      <c r="E73" s="3">
        <v>900</v>
      </c>
      <c r="F73" s="3">
        <v>900</v>
      </c>
      <c r="G73" s="3">
        <v>1200</v>
      </c>
      <c r="H73" s="123">
        <f t="shared" si="7"/>
        <v>1.3333333333333333</v>
      </c>
    </row>
    <row r="74" spans="2:8" x14ac:dyDescent="0.25">
      <c r="B74" s="49" t="s">
        <v>136</v>
      </c>
      <c r="C74" s="26">
        <v>3236</v>
      </c>
      <c r="D74" s="31" t="s">
        <v>137</v>
      </c>
      <c r="E74" s="3">
        <v>1200</v>
      </c>
      <c r="F74" s="3">
        <v>1200</v>
      </c>
      <c r="G74" s="3">
        <v>1200</v>
      </c>
      <c r="H74" s="123">
        <f t="shared" si="7"/>
        <v>1</v>
      </c>
    </row>
    <row r="75" spans="2:8" x14ac:dyDescent="0.25">
      <c r="B75" s="49" t="s">
        <v>107</v>
      </c>
      <c r="C75" s="26">
        <v>3237</v>
      </c>
      <c r="D75" s="31" t="s">
        <v>138</v>
      </c>
      <c r="E75" s="4">
        <v>8100</v>
      </c>
      <c r="F75" s="3">
        <v>8570</v>
      </c>
      <c r="G75" s="3">
        <v>8620</v>
      </c>
      <c r="H75" s="123">
        <f t="shared" si="7"/>
        <v>1.0641975308641975</v>
      </c>
    </row>
    <row r="76" spans="2:8" x14ac:dyDescent="0.25">
      <c r="B76" s="49" t="s">
        <v>139</v>
      </c>
      <c r="C76" s="26">
        <v>3238</v>
      </c>
      <c r="D76" s="31" t="s">
        <v>69</v>
      </c>
      <c r="E76" s="3">
        <v>1800</v>
      </c>
      <c r="F76" s="3">
        <v>1800</v>
      </c>
      <c r="G76" s="3">
        <v>1300</v>
      </c>
      <c r="H76" s="123">
        <f t="shared" si="7"/>
        <v>0.72222222222222221</v>
      </c>
    </row>
    <row r="77" spans="2:8" x14ac:dyDescent="0.25">
      <c r="B77" s="49" t="s">
        <v>140</v>
      </c>
      <c r="C77" s="26">
        <v>3239</v>
      </c>
      <c r="D77" s="31" t="s">
        <v>70</v>
      </c>
      <c r="E77" s="3">
        <v>1000</v>
      </c>
      <c r="F77" s="3">
        <v>1000</v>
      </c>
      <c r="G77" s="3">
        <v>450</v>
      </c>
      <c r="H77" s="123">
        <f t="shared" si="7"/>
        <v>0.45</v>
      </c>
    </row>
    <row r="78" spans="2:8" x14ac:dyDescent="0.25">
      <c r="B78" s="49"/>
      <c r="C78" s="30">
        <v>329</v>
      </c>
      <c r="D78" s="81" t="s">
        <v>175</v>
      </c>
      <c r="E78" s="25">
        <f>SUM(E79:E81)</f>
        <v>2200</v>
      </c>
      <c r="F78" s="25">
        <f>SUM(F79:F81)</f>
        <v>3200</v>
      </c>
      <c r="G78" s="25">
        <f>SUM(G79:G81)</f>
        <v>4120</v>
      </c>
      <c r="H78" s="122">
        <f>G78/E78</f>
        <v>1.8727272727272728</v>
      </c>
    </row>
    <row r="79" spans="2:8" x14ac:dyDescent="0.25">
      <c r="B79" s="49" t="s">
        <v>141</v>
      </c>
      <c r="C79" s="26">
        <v>3292</v>
      </c>
      <c r="D79" s="31" t="s">
        <v>71</v>
      </c>
      <c r="E79" s="3">
        <v>1500</v>
      </c>
      <c r="F79" s="3">
        <v>1500</v>
      </c>
      <c r="G79" s="3">
        <f>790+830</f>
        <v>1620</v>
      </c>
      <c r="H79" s="123">
        <f>G79/E79</f>
        <v>1.08</v>
      </c>
    </row>
    <row r="80" spans="2:8" x14ac:dyDescent="0.25">
      <c r="B80" s="49" t="s">
        <v>142</v>
      </c>
      <c r="C80" s="26">
        <v>3293</v>
      </c>
      <c r="D80" s="31" t="s">
        <v>72</v>
      </c>
      <c r="E80" s="3">
        <v>500</v>
      </c>
      <c r="F80" s="3">
        <v>500</v>
      </c>
      <c r="G80" s="3">
        <v>500</v>
      </c>
      <c r="H80" s="123">
        <f t="shared" ref="H80:H81" si="8">G80/E80</f>
        <v>1</v>
      </c>
    </row>
    <row r="81" spans="2:8" x14ac:dyDescent="0.25">
      <c r="B81" s="49" t="s">
        <v>143</v>
      </c>
      <c r="C81" s="26">
        <v>3299</v>
      </c>
      <c r="D81" s="31" t="s">
        <v>73</v>
      </c>
      <c r="E81" s="3">
        <v>200</v>
      </c>
      <c r="F81" s="3">
        <v>1200</v>
      </c>
      <c r="G81" s="3">
        <v>2000</v>
      </c>
      <c r="H81" s="123">
        <f t="shared" si="8"/>
        <v>10</v>
      </c>
    </row>
    <row r="82" spans="2:8" x14ac:dyDescent="0.25">
      <c r="B82" s="49"/>
      <c r="C82" s="30">
        <v>34</v>
      </c>
      <c r="D82" s="34" t="s">
        <v>74</v>
      </c>
      <c r="E82" s="25">
        <f>SUM(E84:E85)</f>
        <v>810</v>
      </c>
      <c r="F82" s="25">
        <f>SUM(F84:F85)</f>
        <v>810</v>
      </c>
      <c r="G82" s="25">
        <f>SUM(G84:G85)</f>
        <v>1005</v>
      </c>
      <c r="H82" s="122">
        <f t="shared" ref="H82:H96" si="9">G82/E82</f>
        <v>1.2407407407407407</v>
      </c>
    </row>
    <row r="83" spans="2:8" x14ac:dyDescent="0.25">
      <c r="B83" s="49"/>
      <c r="C83" s="30">
        <v>343</v>
      </c>
      <c r="D83" s="81" t="s">
        <v>176</v>
      </c>
      <c r="E83" s="25">
        <f>SUM(E84:E85)</f>
        <v>810</v>
      </c>
      <c r="F83" s="25">
        <f>SUM(F84:F85)</f>
        <v>810</v>
      </c>
      <c r="G83" s="25">
        <f>SUM(G84:G85)</f>
        <v>1005</v>
      </c>
      <c r="H83" s="122">
        <f t="shared" si="9"/>
        <v>1.2407407407407407</v>
      </c>
    </row>
    <row r="84" spans="2:8" x14ac:dyDescent="0.25">
      <c r="B84" s="49" t="s">
        <v>144</v>
      </c>
      <c r="C84" s="70">
        <v>3431</v>
      </c>
      <c r="D84" s="43" t="s">
        <v>145</v>
      </c>
      <c r="E84" s="3">
        <v>800</v>
      </c>
      <c r="F84" s="3">
        <v>800</v>
      </c>
      <c r="G84" s="3">
        <v>1000</v>
      </c>
      <c r="H84" s="123">
        <f t="shared" si="9"/>
        <v>1.25</v>
      </c>
    </row>
    <row r="85" spans="2:8" ht="15" customHeight="1" x14ac:dyDescent="0.25">
      <c r="B85" s="49" t="s">
        <v>146</v>
      </c>
      <c r="C85" s="70">
        <v>3433</v>
      </c>
      <c r="D85" s="43" t="s">
        <v>147</v>
      </c>
      <c r="E85" s="3">
        <v>10</v>
      </c>
      <c r="F85" s="3">
        <v>10</v>
      </c>
      <c r="G85" s="3">
        <v>5</v>
      </c>
      <c r="H85" s="123">
        <f t="shared" si="9"/>
        <v>0.5</v>
      </c>
    </row>
    <row r="86" spans="2:8" ht="15" customHeight="1" x14ac:dyDescent="0.25">
      <c r="B86" s="49"/>
      <c r="C86" s="22">
        <v>42</v>
      </c>
      <c r="D86" s="23" t="s">
        <v>174</v>
      </c>
      <c r="E86" s="25">
        <f>SUM(E87,E90)</f>
        <v>400</v>
      </c>
      <c r="F86" s="25">
        <f>SUM(F87,F90)</f>
        <v>400</v>
      </c>
      <c r="G86" s="25">
        <f>SUM(G87,G90)</f>
        <v>400</v>
      </c>
      <c r="H86" s="122">
        <f t="shared" si="9"/>
        <v>1</v>
      </c>
    </row>
    <row r="87" spans="2:8" ht="15" customHeight="1" x14ac:dyDescent="0.25">
      <c r="B87" s="49"/>
      <c r="C87" s="22">
        <v>422</v>
      </c>
      <c r="D87" s="79" t="s">
        <v>177</v>
      </c>
      <c r="E87" s="25">
        <f>SUM(E88:E89)</f>
        <v>400</v>
      </c>
      <c r="F87" s="25">
        <f>SUM(F88:F89)</f>
        <v>400</v>
      </c>
      <c r="G87" s="25">
        <f>SUM(G88:G89)</f>
        <v>400</v>
      </c>
      <c r="H87" s="122">
        <f t="shared" si="9"/>
        <v>1</v>
      </c>
    </row>
    <row r="88" spans="2:8" x14ac:dyDescent="0.25">
      <c r="B88" s="49" t="s">
        <v>148</v>
      </c>
      <c r="C88" s="26">
        <v>4221</v>
      </c>
      <c r="D88" s="43" t="s">
        <v>149</v>
      </c>
      <c r="E88" s="3">
        <v>400</v>
      </c>
      <c r="F88" s="3">
        <v>400</v>
      </c>
      <c r="G88" s="3">
        <v>400</v>
      </c>
      <c r="H88" s="123">
        <f t="shared" si="9"/>
        <v>1</v>
      </c>
    </row>
    <row r="89" spans="2:8" x14ac:dyDescent="0.25">
      <c r="B89" s="49" t="s">
        <v>150</v>
      </c>
      <c r="C89" s="26">
        <v>4221</v>
      </c>
      <c r="D89" s="43" t="s">
        <v>149</v>
      </c>
      <c r="E89" s="3">
        <v>0</v>
      </c>
      <c r="F89" s="3">
        <v>0</v>
      </c>
      <c r="G89" s="3">
        <v>0</v>
      </c>
      <c r="H89" s="123">
        <v>0</v>
      </c>
    </row>
    <row r="90" spans="2:8" x14ac:dyDescent="0.25">
      <c r="B90" s="49"/>
      <c r="C90" s="30">
        <v>426</v>
      </c>
      <c r="D90" s="81" t="s">
        <v>178</v>
      </c>
      <c r="E90" s="25">
        <f>SUM(E91)</f>
        <v>0</v>
      </c>
      <c r="F90" s="25">
        <f>SUM(F91)</f>
        <v>0</v>
      </c>
      <c r="G90" s="25">
        <f>SUM(G91)</f>
        <v>0</v>
      </c>
      <c r="H90" s="122">
        <v>0</v>
      </c>
    </row>
    <row r="91" spans="2:8" x14ac:dyDescent="0.25">
      <c r="B91" s="49" t="s">
        <v>108</v>
      </c>
      <c r="C91" s="26">
        <v>4262</v>
      </c>
      <c r="D91" s="43" t="s">
        <v>151</v>
      </c>
      <c r="E91" s="3">
        <v>0</v>
      </c>
      <c r="F91" s="3">
        <v>0</v>
      </c>
      <c r="G91" s="3"/>
      <c r="H91" s="123">
        <v>0</v>
      </c>
    </row>
    <row r="92" spans="2:8" x14ac:dyDescent="0.25">
      <c r="B92" s="63"/>
      <c r="C92" s="71"/>
      <c r="D92" s="78" t="s">
        <v>23</v>
      </c>
      <c r="E92" s="72">
        <f t="shared" ref="E92:G93" si="10">SUM(E93)</f>
        <v>1600</v>
      </c>
      <c r="F92" s="72">
        <f t="shared" si="10"/>
        <v>1600</v>
      </c>
      <c r="G92" s="72">
        <f t="shared" si="10"/>
        <v>1930</v>
      </c>
      <c r="H92" s="124">
        <f t="shared" si="9"/>
        <v>1.20625</v>
      </c>
    </row>
    <row r="93" spans="2:8" x14ac:dyDescent="0.25">
      <c r="B93" s="73"/>
      <c r="C93" s="89" t="s">
        <v>34</v>
      </c>
      <c r="D93" s="50" t="s">
        <v>152</v>
      </c>
      <c r="E93" s="51">
        <f t="shared" si="10"/>
        <v>1600</v>
      </c>
      <c r="F93" s="48">
        <f t="shared" si="10"/>
        <v>1600</v>
      </c>
      <c r="G93" s="48">
        <f t="shared" si="10"/>
        <v>1930</v>
      </c>
      <c r="H93" s="120">
        <f t="shared" si="9"/>
        <v>1.20625</v>
      </c>
    </row>
    <row r="94" spans="2:8" x14ac:dyDescent="0.25">
      <c r="B94" s="49"/>
      <c r="C94" s="30">
        <v>32</v>
      </c>
      <c r="D94" s="34" t="s">
        <v>172</v>
      </c>
      <c r="E94" s="25">
        <f>SUM(E95,E99)</f>
        <v>1600</v>
      </c>
      <c r="F94" s="25">
        <f>SUM(F95,F99)</f>
        <v>1600</v>
      </c>
      <c r="G94" s="25">
        <f>SUM(G95,G99)</f>
        <v>1930</v>
      </c>
      <c r="H94" s="121">
        <f t="shared" si="9"/>
        <v>1.20625</v>
      </c>
    </row>
    <row r="95" spans="2:8" x14ac:dyDescent="0.25">
      <c r="B95" s="49"/>
      <c r="C95" s="30">
        <v>322</v>
      </c>
      <c r="D95" s="84" t="s">
        <v>170</v>
      </c>
      <c r="E95" s="25">
        <f>SUM(E96:E98)</f>
        <v>1600</v>
      </c>
      <c r="F95" s="25">
        <f>SUM(F96:F98)</f>
        <v>1600</v>
      </c>
      <c r="G95" s="25">
        <f>SUM(G96:G98)</f>
        <v>1930</v>
      </c>
      <c r="H95" s="121">
        <f t="shared" si="9"/>
        <v>1.20625</v>
      </c>
    </row>
    <row r="96" spans="2:8" x14ac:dyDescent="0.25">
      <c r="B96" s="49" t="s">
        <v>153</v>
      </c>
      <c r="C96" s="26">
        <v>3221</v>
      </c>
      <c r="D96" s="31" t="s">
        <v>154</v>
      </c>
      <c r="E96" s="3">
        <v>930</v>
      </c>
      <c r="F96" s="3">
        <v>930</v>
      </c>
      <c r="G96" s="3">
        <v>930</v>
      </c>
      <c r="H96" s="118">
        <f t="shared" si="9"/>
        <v>1</v>
      </c>
    </row>
    <row r="97" spans="2:8" x14ac:dyDescent="0.25">
      <c r="B97" s="49" t="s">
        <v>155</v>
      </c>
      <c r="C97" s="26">
        <v>3221</v>
      </c>
      <c r="D97" s="31" t="s">
        <v>156</v>
      </c>
      <c r="E97" s="3">
        <v>0</v>
      </c>
      <c r="F97" s="3">
        <v>0</v>
      </c>
      <c r="G97" s="3">
        <v>0</v>
      </c>
      <c r="H97" s="118">
        <v>0</v>
      </c>
    </row>
    <row r="98" spans="2:8" x14ac:dyDescent="0.25">
      <c r="B98" s="49" t="s">
        <v>157</v>
      </c>
      <c r="C98" s="26">
        <v>3225</v>
      </c>
      <c r="D98" s="31" t="s">
        <v>125</v>
      </c>
      <c r="E98" s="3">
        <v>670</v>
      </c>
      <c r="F98" s="3">
        <v>670</v>
      </c>
      <c r="G98" s="3">
        <v>1000</v>
      </c>
      <c r="H98" s="118">
        <f t="shared" ref="H98" si="11">G98/E98</f>
        <v>1.4925373134328359</v>
      </c>
    </row>
    <row r="99" spans="2:8" ht="24" x14ac:dyDescent="0.25">
      <c r="B99" s="49"/>
      <c r="C99" s="30">
        <v>324</v>
      </c>
      <c r="D99" s="27" t="s">
        <v>179</v>
      </c>
      <c r="E99" s="25">
        <f>SUM(E100)</f>
        <v>0</v>
      </c>
      <c r="F99" s="25">
        <f>SUM(F100)</f>
        <v>0</v>
      </c>
      <c r="G99" s="25">
        <v>0</v>
      </c>
      <c r="H99" s="121">
        <v>0</v>
      </c>
    </row>
    <row r="100" spans="2:8" x14ac:dyDescent="0.25">
      <c r="B100" s="49" t="s">
        <v>158</v>
      </c>
      <c r="C100" s="26">
        <v>3241</v>
      </c>
      <c r="D100" s="31" t="s">
        <v>159</v>
      </c>
      <c r="E100" s="3">
        <v>0</v>
      </c>
      <c r="F100" s="3">
        <v>0</v>
      </c>
      <c r="G100" s="3">
        <v>0</v>
      </c>
      <c r="H100" s="118">
        <v>0</v>
      </c>
    </row>
    <row r="101" spans="2:8" x14ac:dyDescent="0.25">
      <c r="B101" s="69"/>
      <c r="C101" s="29"/>
      <c r="D101" s="29"/>
      <c r="E101" s="29"/>
      <c r="F101" s="29"/>
      <c r="G101" s="29"/>
      <c r="H101" s="125"/>
    </row>
    <row r="102" spans="2:8" x14ac:dyDescent="0.25">
      <c r="B102" s="55"/>
      <c r="C102" s="61"/>
      <c r="D102" s="59" t="s">
        <v>75</v>
      </c>
      <c r="E102" s="48">
        <f>SUM(E9,E35,E40,E92)</f>
        <v>506180</v>
      </c>
      <c r="F102" s="48">
        <f t="shared" ref="F102:G102" si="12">SUM(F9,F35,F40,F92)</f>
        <v>508310</v>
      </c>
      <c r="G102" s="48">
        <f t="shared" si="12"/>
        <v>602280</v>
      </c>
      <c r="H102" s="120">
        <f>G102/E102</f>
        <v>1.1898534118297839</v>
      </c>
    </row>
  </sheetData>
  <mergeCells count="4">
    <mergeCell ref="C6:H6"/>
    <mergeCell ref="B2:H2"/>
    <mergeCell ref="B3:H3"/>
    <mergeCell ref="B4:H4"/>
  </mergeCells>
  <phoneticPr fontId="21" type="noConversion"/>
  <pageMargins left="0.25" right="0.25" top="0.75" bottom="0.75" header="0.3" footer="0.3"/>
  <pageSetup paperSize="9" scale="81" fitToHeight="0" orientation="portrait" horizontalDpi="4294967294" verticalDpi="4294967294" r:id="rId1"/>
  <ignoredErrors>
    <ignoredError sqref="B21:B33 B13:B18 B39 B55:B86 B88:B91 B44:B54 B96:B101" numberStoredAsText="1"/>
    <ignoredError sqref="E37" formula="1"/>
    <ignoredError sqref="H18" evalError="1"/>
    <ignoredError sqref="E14:F14 G9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OPĆI DIO</vt:lpstr>
      <vt:lpstr>POSEBNI DIO PRIHODI I PRIMICI</vt:lpstr>
      <vt:lpstr>POSEBNI DIO RASHODI I IZDACI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</dc:creator>
  <cp:lastModifiedBy>User</cp:lastModifiedBy>
  <cp:lastPrinted>2024-08-28T07:00:53Z</cp:lastPrinted>
  <dcterms:created xsi:type="dcterms:W3CDTF">2022-12-02T10:07:25Z</dcterms:created>
  <dcterms:modified xsi:type="dcterms:W3CDTF">2024-10-31T09:08:58Z</dcterms:modified>
</cp:coreProperties>
</file>